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\Downloads\"/>
    </mc:Choice>
  </mc:AlternateContent>
  <bookViews>
    <workbookView xWindow="0" yWindow="0" windowWidth="16068" windowHeight="8808"/>
  </bookViews>
  <sheets>
    <sheet name="Rekapitulace stavby" sheetId="1" r:id="rId1"/>
    <sheet name="410001 - Hasičská zbrojnice" sheetId="2" r:id="rId2"/>
    <sheet name="410002 - Parkoviště a ven..." sheetId="3" r:id="rId3"/>
    <sheet name="410003 - Demolice" sheetId="4" r:id="rId4"/>
    <sheet name="410004 - Přeložka plynovo..." sheetId="5" r:id="rId5"/>
    <sheet name="410005 - Ostatní a vedlej..." sheetId="6" r:id="rId6"/>
  </sheets>
  <definedNames>
    <definedName name="_xlnm._FilterDatabase" localSheetId="1" hidden="1">'410001 - Hasičská zbrojnice'!$C$148:$K$486</definedName>
    <definedName name="_xlnm._FilterDatabase" localSheetId="2" hidden="1">'410002 - Parkoviště a ven...'!$C$126:$K$219</definedName>
    <definedName name="_xlnm._FilterDatabase" localSheetId="3" hidden="1">'410003 - Demolice'!$C$118:$K$132</definedName>
    <definedName name="_xlnm._FilterDatabase" localSheetId="4" hidden="1">'410004 - Přeložka plynovo...'!$C$118:$K$141</definedName>
    <definedName name="_xlnm._FilterDatabase" localSheetId="5" hidden="1">'410005 - Ostatní a vedlej...'!$C$118:$K$124</definedName>
    <definedName name="_xlnm.Print_Area" localSheetId="1">'410001 - Hasičská zbrojnice'!$C$4:$J$76,'410001 - Hasičská zbrojnice'!$C$82:$J$130,'410001 - Hasičská zbrojnice'!$C$136:$J$486</definedName>
    <definedName name="_xlnm.Print_Area" localSheetId="2">'410002 - Parkoviště a ven...'!$C$4:$J$76,'410002 - Parkoviště a ven...'!$C$82:$J$108,'410002 - Parkoviště a ven...'!$C$114:$J$219</definedName>
    <definedName name="_xlnm.Print_Area" localSheetId="3">'410003 - Demolice'!$C$4:$J$76,'410003 - Demolice'!$C$82:$J$100,'410003 - Demolice'!$C$106:$J$132</definedName>
    <definedName name="_xlnm.Print_Area" localSheetId="4">'410004 - Přeložka plynovo...'!$C$4:$J$76,'410004 - Přeložka plynovo...'!$C$82:$J$100,'410004 - Přeložka plynovo...'!$C$106:$J$141</definedName>
    <definedName name="_xlnm.Print_Area" localSheetId="5">'410005 - Ostatní a vedlej...'!$C$4:$J$76,'410005 - Ostatní a vedlej...'!$C$82:$J$100,'410005 - Ostatní a vedlej...'!$C$106:$J$124</definedName>
    <definedName name="_xlnm.Print_Area" localSheetId="0">'Rekapitulace stavby'!$D$4:$AO$76,'Rekapitulace stavby'!$C$82:$AQ$100</definedName>
    <definedName name="_xlnm.Print_Titles" localSheetId="1">'410001 - Hasičská zbrojnice'!$148:$148</definedName>
    <definedName name="_xlnm.Print_Titles" localSheetId="2">'410002 - Parkoviště a ven...'!$126:$126</definedName>
    <definedName name="_xlnm.Print_Titles" localSheetId="3">'410003 - Demolice'!$118:$118</definedName>
    <definedName name="_xlnm.Print_Titles" localSheetId="4">'410004 - Přeložka plynovo...'!$118:$118</definedName>
    <definedName name="_xlnm.Print_Titles" localSheetId="5">'410005 - Ostatní a vedlej...'!$118:$118</definedName>
    <definedName name="_xlnm.Print_Titles" localSheetId="0">'Rekapitulace stavby'!$92:$92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24" i="6"/>
  <c r="BH124" i="6"/>
  <c r="BG124" i="6"/>
  <c r="BF124" i="6"/>
  <c r="T124" i="6"/>
  <c r="T123" i="6" s="1"/>
  <c r="R124" i="6"/>
  <c r="R123" i="6" s="1"/>
  <c r="P124" i="6"/>
  <c r="P123" i="6" s="1"/>
  <c r="BI122" i="6"/>
  <c r="BH122" i="6"/>
  <c r="BG122" i="6"/>
  <c r="BF122" i="6"/>
  <c r="T122" i="6"/>
  <c r="T121" i="6" s="1"/>
  <c r="R122" i="6"/>
  <c r="R121" i="6" s="1"/>
  <c r="R120" i="6" s="1"/>
  <c r="R119" i="6" s="1"/>
  <c r="P122" i="6"/>
  <c r="P121" i="6" s="1"/>
  <c r="F113" i="6"/>
  <c r="E11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116" i="6" s="1"/>
  <c r="J17" i="6"/>
  <c r="J15" i="6"/>
  <c r="E15" i="6"/>
  <c r="F115" i="6" s="1"/>
  <c r="J14" i="6"/>
  <c r="J12" i="6"/>
  <c r="J113" i="6"/>
  <c r="E7" i="6"/>
  <c r="E109" i="6"/>
  <c r="J37" i="5"/>
  <c r="J36" i="5"/>
  <c r="AY98" i="1" s="1"/>
  <c r="J35" i="5"/>
  <c r="AX98" i="1" s="1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F113" i="5"/>
  <c r="E11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116" i="5" s="1"/>
  <c r="J17" i="5"/>
  <c r="J15" i="5"/>
  <c r="E15" i="5"/>
  <c r="F115" i="5" s="1"/>
  <c r="J14" i="5"/>
  <c r="J12" i="5"/>
  <c r="J89" i="5"/>
  <c r="E7" i="5"/>
  <c r="E109" i="5"/>
  <c r="J37" i="4"/>
  <c r="J36" i="4"/>
  <c r="AY97" i="1" s="1"/>
  <c r="J35" i="4"/>
  <c r="AX97" i="1" s="1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116" i="4"/>
  <c r="J23" i="4"/>
  <c r="J21" i="4"/>
  <c r="E21" i="4"/>
  <c r="J91" i="4"/>
  <c r="J20" i="4"/>
  <c r="J18" i="4"/>
  <c r="E18" i="4"/>
  <c r="F116" i="4"/>
  <c r="J17" i="4"/>
  <c r="J15" i="4"/>
  <c r="E15" i="4"/>
  <c r="F115" i="4"/>
  <c r="J14" i="4"/>
  <c r="J12" i="4"/>
  <c r="J113" i="4" s="1"/>
  <c r="E7" i="4"/>
  <c r="E109" i="4" s="1"/>
  <c r="J37" i="3"/>
  <c r="J36" i="3"/>
  <c r="AY96" i="1"/>
  <c r="J35" i="3"/>
  <c r="AX96" i="1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124" i="3"/>
  <c r="J23" i="3"/>
  <c r="J21" i="3"/>
  <c r="E21" i="3"/>
  <c r="J123" i="3"/>
  <c r="J20" i="3"/>
  <c r="J18" i="3"/>
  <c r="E18" i="3"/>
  <c r="F124" i="3"/>
  <c r="J17" i="3"/>
  <c r="J15" i="3"/>
  <c r="E15" i="3"/>
  <c r="F123" i="3"/>
  <c r="J14" i="3"/>
  <c r="J12" i="3"/>
  <c r="J121" i="3" s="1"/>
  <c r="E7" i="3"/>
  <c r="E117" i="3" s="1"/>
  <c r="J37" i="2"/>
  <c r="J36" i="2"/>
  <c r="AY95" i="1"/>
  <c r="J35" i="2"/>
  <c r="AX95" i="1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T362" i="2"/>
  <c r="R363" i="2"/>
  <c r="R362" i="2"/>
  <c r="P363" i="2"/>
  <c r="P362" i="2"/>
  <c r="BI361" i="2"/>
  <c r="BH361" i="2"/>
  <c r="BG361" i="2"/>
  <c r="BF361" i="2"/>
  <c r="T361" i="2"/>
  <c r="T360" i="2"/>
  <c r="R361" i="2"/>
  <c r="R360" i="2"/>
  <c r="P361" i="2"/>
  <c r="P360" i="2"/>
  <c r="BI359" i="2"/>
  <c r="BH359" i="2"/>
  <c r="BG359" i="2"/>
  <c r="BF359" i="2"/>
  <c r="T359" i="2"/>
  <c r="T358" i="2"/>
  <c r="R359" i="2"/>
  <c r="R358" i="2"/>
  <c r="P359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T340" i="2" s="1"/>
  <c r="R341" i="2"/>
  <c r="R340" i="2" s="1"/>
  <c r="P341" i="2"/>
  <c r="P340" i="2" s="1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T278" i="2"/>
  <c r="R279" i="2"/>
  <c r="R278" i="2"/>
  <c r="P279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F143" i="2"/>
  <c r="E141" i="2"/>
  <c r="F89" i="2"/>
  <c r="E87" i="2"/>
  <c r="J24" i="2"/>
  <c r="E24" i="2"/>
  <c r="J146" i="2"/>
  <c r="J23" i="2"/>
  <c r="J21" i="2"/>
  <c r="E21" i="2"/>
  <c r="J145" i="2"/>
  <c r="J20" i="2"/>
  <c r="J18" i="2"/>
  <c r="E18" i="2"/>
  <c r="F146" i="2"/>
  <c r="J17" i="2"/>
  <c r="J15" i="2"/>
  <c r="E15" i="2"/>
  <c r="F145" i="2"/>
  <c r="J14" i="2"/>
  <c r="J12" i="2"/>
  <c r="J143" i="2" s="1"/>
  <c r="E7" i="2"/>
  <c r="E139" i="2" s="1"/>
  <c r="L90" i="1"/>
  <c r="AM90" i="1"/>
  <c r="AM89" i="1"/>
  <c r="L89" i="1"/>
  <c r="AM87" i="1"/>
  <c r="L87" i="1"/>
  <c r="L85" i="1"/>
  <c r="L84" i="1"/>
  <c r="J485" i="2"/>
  <c r="J483" i="2"/>
  <c r="J481" i="2"/>
  <c r="BK479" i="2"/>
  <c r="BK477" i="2"/>
  <c r="J476" i="2"/>
  <c r="J473" i="2"/>
  <c r="J471" i="2"/>
  <c r="J468" i="2"/>
  <c r="J466" i="2"/>
  <c r="BK465" i="2"/>
  <c r="BK463" i="2"/>
  <c r="BK461" i="2"/>
  <c r="J459" i="2"/>
  <c r="J457" i="2"/>
  <c r="J456" i="2"/>
  <c r="BK454" i="2"/>
  <c r="J451" i="2"/>
  <c r="BK449" i="2"/>
  <c r="J447" i="2"/>
  <c r="BK445" i="2"/>
  <c r="J443" i="2"/>
  <c r="BK440" i="2"/>
  <c r="BK439" i="2"/>
  <c r="BK437" i="2"/>
  <c r="BK435" i="2"/>
  <c r="J433" i="2"/>
  <c r="BK431" i="2"/>
  <c r="J428" i="2"/>
  <c r="BK427" i="2"/>
  <c r="BK425" i="2"/>
  <c r="J423" i="2"/>
  <c r="BK421" i="2"/>
  <c r="J419" i="2"/>
  <c r="BK417" i="2"/>
  <c r="BK415" i="2"/>
  <c r="J413" i="2"/>
  <c r="J412" i="2"/>
  <c r="BK408" i="2"/>
  <c r="BK406" i="2"/>
  <c r="BK404" i="2"/>
  <c r="BK403" i="2"/>
  <c r="BK400" i="2"/>
  <c r="J399" i="2"/>
  <c r="BK397" i="2"/>
  <c r="BK396" i="2"/>
  <c r="BK394" i="2"/>
  <c r="J392" i="2"/>
  <c r="J390" i="2"/>
  <c r="J388" i="2"/>
  <c r="BK387" i="2"/>
  <c r="J384" i="2"/>
  <c r="J382" i="2"/>
  <c r="BK381" i="2"/>
  <c r="BK379" i="2"/>
  <c r="J376" i="2"/>
  <c r="BK374" i="2"/>
  <c r="BK372" i="2"/>
  <c r="J370" i="2"/>
  <c r="J369" i="2"/>
  <c r="BK367" i="2"/>
  <c r="BK365" i="2"/>
  <c r="J361" i="2"/>
  <c r="J357" i="2"/>
  <c r="BK355" i="2"/>
  <c r="BK353" i="2"/>
  <c r="BK352" i="2"/>
  <c r="BK350" i="2"/>
  <c r="BK348" i="2"/>
  <c r="J346" i="2"/>
  <c r="BK344" i="2"/>
  <c r="BK341" i="2"/>
  <c r="J338" i="2"/>
  <c r="J336" i="2"/>
  <c r="BK335" i="2"/>
  <c r="J333" i="2"/>
  <c r="J331" i="2"/>
  <c r="J329" i="2"/>
  <c r="J327" i="2"/>
  <c r="BK325" i="2"/>
  <c r="J323" i="2"/>
  <c r="J321" i="2"/>
  <c r="J318" i="2"/>
  <c r="J316" i="2"/>
  <c r="J315" i="2"/>
  <c r="J313" i="2"/>
  <c r="BK311" i="2"/>
  <c r="J309" i="2"/>
  <c r="BK307" i="2"/>
  <c r="J305" i="2"/>
  <c r="BK303" i="2"/>
  <c r="BK301" i="2"/>
  <c r="J298" i="2"/>
  <c r="BK296" i="2"/>
  <c r="BK294" i="2"/>
  <c r="BK293" i="2"/>
  <c r="BK291" i="2"/>
  <c r="J289" i="2"/>
  <c r="BK287" i="2"/>
  <c r="BK285" i="2"/>
  <c r="BK283" i="2"/>
  <c r="J279" i="2"/>
  <c r="J276" i="2"/>
  <c r="J275" i="2"/>
  <c r="BK273" i="2"/>
  <c r="J270" i="2"/>
  <c r="BK268" i="2"/>
  <c r="J267" i="2"/>
  <c r="J265" i="2"/>
  <c r="BK264" i="2"/>
  <c r="BK261" i="2"/>
  <c r="BK259" i="2"/>
  <c r="BK257" i="2"/>
  <c r="BK255" i="2"/>
  <c r="J253" i="2"/>
  <c r="J251" i="2"/>
  <c r="BK249" i="2"/>
  <c r="J247" i="2"/>
  <c r="BK246" i="2"/>
  <c r="J242" i="2"/>
  <c r="J240" i="2"/>
  <c r="BK239" i="2"/>
  <c r="BK237" i="2"/>
  <c r="J235" i="2"/>
  <c r="J232" i="2"/>
  <c r="BK230" i="2"/>
  <c r="BK229" i="2"/>
  <c r="BK227" i="2"/>
  <c r="J224" i="2"/>
  <c r="BK222" i="2"/>
  <c r="BK220" i="2"/>
  <c r="BK219" i="2"/>
  <c r="BK217" i="2"/>
  <c r="J215" i="2"/>
  <c r="J213" i="2"/>
  <c r="BK211" i="2"/>
  <c r="BK210" i="2"/>
  <c r="J208" i="2"/>
  <c r="BK206" i="2"/>
  <c r="BK204" i="2"/>
  <c r="J201" i="2"/>
  <c r="BK199" i="2"/>
  <c r="BK198" i="2"/>
  <c r="J196" i="2"/>
  <c r="BK194" i="2"/>
  <c r="BK192" i="2"/>
  <c r="J190" i="2"/>
  <c r="J189" i="2"/>
  <c r="J187" i="2"/>
  <c r="J185" i="2"/>
  <c r="BK183" i="2"/>
  <c r="BK181" i="2"/>
  <c r="BK179" i="2"/>
  <c r="BK177" i="2"/>
  <c r="BK174" i="2"/>
  <c r="BK172" i="2"/>
  <c r="J170" i="2"/>
  <c r="BK168" i="2"/>
  <c r="J165" i="2"/>
  <c r="J163" i="2"/>
  <c r="J161" i="2"/>
  <c r="BK159" i="2"/>
  <c r="J157" i="2"/>
  <c r="BK156" i="2"/>
  <c r="J154" i="2"/>
  <c r="BK152" i="2"/>
  <c r="AS94" i="1"/>
  <c r="J479" i="2"/>
  <c r="J477" i="2"/>
  <c r="BK474" i="2"/>
  <c r="J472" i="2"/>
  <c r="J470" i="2"/>
  <c r="BK467" i="2"/>
  <c r="BK466" i="2"/>
  <c r="J462" i="2"/>
  <c r="J460" i="2"/>
  <c r="BK459" i="2"/>
  <c r="BK457" i="2"/>
  <c r="J455" i="2"/>
  <c r="J452" i="2"/>
  <c r="J450" i="2"/>
  <c r="J448" i="2"/>
  <c r="J446" i="2"/>
  <c r="BK444" i="2"/>
  <c r="BK442" i="2"/>
  <c r="J439" i="2"/>
  <c r="BK438" i="2"/>
  <c r="J436" i="2"/>
  <c r="BK434" i="2"/>
  <c r="BK432" i="2"/>
  <c r="J430" i="2"/>
  <c r="BK429" i="2"/>
  <c r="BK428" i="2"/>
  <c r="BK426" i="2"/>
  <c r="J424" i="2"/>
  <c r="J422" i="2"/>
  <c r="J420" i="2"/>
  <c r="J418" i="2"/>
  <c r="J416" i="2"/>
  <c r="J414" i="2"/>
  <c r="BK412" i="2"/>
  <c r="BK411" i="2"/>
  <c r="J408" i="2"/>
  <c r="J406" i="2"/>
  <c r="J404" i="2"/>
  <c r="J402" i="2"/>
  <c r="J398" i="2"/>
  <c r="J397" i="2"/>
  <c r="J395" i="2"/>
  <c r="BK393" i="2"/>
  <c r="BK391" i="2"/>
  <c r="BK389" i="2"/>
  <c r="J387" i="2"/>
  <c r="BK384" i="2"/>
  <c r="J383" i="2"/>
  <c r="J381" i="2"/>
  <c r="J379" i="2"/>
  <c r="BK376" i="2"/>
  <c r="J374" i="2"/>
  <c r="J372" i="2"/>
  <c r="BK370" i="2"/>
  <c r="J368" i="2"/>
  <c r="J367" i="2"/>
  <c r="J365" i="2"/>
  <c r="BK361" i="2"/>
  <c r="BK357" i="2"/>
  <c r="J355" i="2"/>
  <c r="BK354" i="2"/>
  <c r="J352" i="2"/>
  <c r="J350" i="2"/>
  <c r="J349" i="2"/>
  <c r="BK347" i="2"/>
  <c r="BK346" i="2"/>
  <c r="J344" i="2"/>
  <c r="J343" i="2"/>
  <c r="BK339" i="2"/>
  <c r="BK337" i="2"/>
  <c r="J335" i="2"/>
  <c r="J334" i="2"/>
  <c r="BK332" i="2"/>
  <c r="J330" i="2"/>
  <c r="BK329" i="2"/>
  <c r="BK327" i="2"/>
  <c r="J325" i="2"/>
  <c r="BK323" i="2"/>
  <c r="BK321" i="2"/>
  <c r="BK318" i="2"/>
  <c r="BK316" i="2"/>
  <c r="BK315" i="2"/>
  <c r="BK313" i="2"/>
  <c r="J311" i="2"/>
  <c r="BK309" i="2"/>
  <c r="J307" i="2"/>
  <c r="BK305" i="2"/>
  <c r="J303" i="2"/>
  <c r="J302" i="2"/>
  <c r="J300" i="2"/>
  <c r="J297" i="2"/>
  <c r="J295" i="2"/>
  <c r="J293" i="2"/>
  <c r="J291" i="2"/>
  <c r="J288" i="2"/>
  <c r="J286" i="2"/>
  <c r="J285" i="2"/>
  <c r="J283" i="2"/>
  <c r="BK279" i="2"/>
  <c r="BK276" i="2"/>
  <c r="J274" i="2"/>
  <c r="J273" i="2"/>
  <c r="BK270" i="2"/>
  <c r="J268" i="2"/>
  <c r="BK267" i="2"/>
  <c r="BK265" i="2"/>
  <c r="BK263" i="2"/>
  <c r="J260" i="2"/>
  <c r="BK258" i="2"/>
  <c r="J256" i="2"/>
  <c r="J255" i="2"/>
  <c r="BK253" i="2"/>
  <c r="BK250" i="2"/>
  <c r="BK248" i="2"/>
  <c r="BK247" i="2"/>
  <c r="J245" i="2"/>
  <c r="BK242" i="2"/>
  <c r="BK240" i="2"/>
  <c r="J238" i="2"/>
  <c r="BK236" i="2"/>
  <c r="BK235" i="2"/>
  <c r="BK232" i="2"/>
  <c r="J230" i="2"/>
  <c r="J228" i="2"/>
  <c r="BK225" i="2"/>
  <c r="BK224" i="2"/>
  <c r="J222" i="2"/>
  <c r="J220" i="2"/>
  <c r="J218" i="2"/>
  <c r="J216" i="2"/>
  <c r="BK215" i="2"/>
  <c r="BK213" i="2"/>
  <c r="J211" i="2"/>
  <c r="BK209" i="2"/>
  <c r="J207" i="2"/>
  <c r="BK205" i="2"/>
  <c r="J203" i="2"/>
  <c r="BK201" i="2"/>
  <c r="J199" i="2"/>
  <c r="J197" i="2"/>
  <c r="J195" i="2"/>
  <c r="J194" i="2"/>
  <c r="J192" i="2"/>
  <c r="BK190" i="2"/>
  <c r="BK189" i="2"/>
  <c r="BK187" i="2"/>
  <c r="BK185" i="2"/>
  <c r="J184" i="2"/>
  <c r="BK182" i="2"/>
  <c r="J180" i="2"/>
  <c r="J178" i="2"/>
  <c r="J177" i="2"/>
  <c r="J174" i="2"/>
  <c r="J172" i="2"/>
  <c r="BK170" i="2"/>
  <c r="J169" i="2"/>
  <c r="BK166" i="2"/>
  <c r="BK164" i="2"/>
  <c r="BK163" i="2"/>
  <c r="BK161" i="2"/>
  <c r="J159" i="2"/>
  <c r="BK157" i="2"/>
  <c r="BK155" i="2"/>
  <c r="J153" i="2"/>
  <c r="J152" i="2"/>
  <c r="J218" i="3"/>
  <c r="BK217" i="3"/>
  <c r="J215" i="3"/>
  <c r="J213" i="3"/>
  <c r="BK210" i="3"/>
  <c r="J208" i="3"/>
  <c r="BK206" i="3"/>
  <c r="BK205" i="3"/>
  <c r="J202" i="3"/>
  <c r="J200" i="3"/>
  <c r="J198" i="3"/>
  <c r="BK197" i="3"/>
  <c r="BK195" i="3"/>
  <c r="J192" i="3"/>
  <c r="J191" i="3"/>
  <c r="BK188" i="3"/>
  <c r="BK186" i="3"/>
  <c r="BK183" i="3"/>
  <c r="BK181" i="3"/>
  <c r="J179" i="3"/>
  <c r="J178" i="3"/>
  <c r="J175" i="3"/>
  <c r="J173" i="3"/>
  <c r="J171" i="3"/>
  <c r="BK169" i="3"/>
  <c r="J167" i="3"/>
  <c r="J165" i="3"/>
  <c r="BK163" i="3"/>
  <c r="BK161" i="3"/>
  <c r="J159" i="3"/>
  <c r="J157" i="3"/>
  <c r="BK155" i="3"/>
  <c r="J153" i="3"/>
  <c r="BK151" i="3"/>
  <c r="J149" i="3"/>
  <c r="J147" i="3"/>
  <c r="J145" i="3"/>
  <c r="J143" i="3"/>
  <c r="BK142" i="3"/>
  <c r="BK140" i="3"/>
  <c r="J137" i="3"/>
  <c r="J135" i="3"/>
  <c r="BK133" i="3"/>
  <c r="BK132" i="3"/>
  <c r="BK131" i="3"/>
  <c r="BK130" i="3"/>
  <c r="J130" i="3"/>
  <c r="BK218" i="3"/>
  <c r="J216" i="3"/>
  <c r="J214" i="3"/>
  <c r="BK212" i="3"/>
  <c r="J210" i="3"/>
  <c r="J209" i="3"/>
  <c r="BK208" i="3"/>
  <c r="BK207" i="3"/>
  <c r="J206" i="3"/>
  <c r="J205" i="3"/>
  <c r="J203" i="3"/>
  <c r="BK202" i="3"/>
  <c r="BK201" i="3"/>
  <c r="BK200" i="3"/>
  <c r="J199" i="3"/>
  <c r="BK198" i="3"/>
  <c r="J197" i="3"/>
  <c r="BK196" i="3"/>
  <c r="J195" i="3"/>
  <c r="BK194" i="3"/>
  <c r="BK192" i="3"/>
  <c r="BK191" i="3"/>
  <c r="BK190" i="3"/>
  <c r="J188" i="3"/>
  <c r="BK187" i="3"/>
  <c r="J186" i="3"/>
  <c r="BK184" i="3"/>
  <c r="J183" i="3"/>
  <c r="BK182" i="3"/>
  <c r="J181" i="3"/>
  <c r="J180" i="3"/>
  <c r="BK179" i="3"/>
  <c r="BK178" i="3"/>
  <c r="BK176" i="3"/>
  <c r="BK175" i="3"/>
  <c r="BK174" i="3"/>
  <c r="BK173" i="3"/>
  <c r="J172" i="3"/>
  <c r="BK171" i="3"/>
  <c r="J170" i="3"/>
  <c r="J169" i="3"/>
  <c r="J168" i="3"/>
  <c r="BK167" i="3"/>
  <c r="BK166" i="3"/>
  <c r="BK165" i="3"/>
  <c r="J162" i="3"/>
  <c r="BK160" i="3"/>
  <c r="BK159" i="3"/>
  <c r="BK157" i="3"/>
  <c r="J155" i="3"/>
  <c r="J152" i="3"/>
  <c r="J150" i="3"/>
  <c r="BK149" i="3"/>
  <c r="BK145" i="3"/>
  <c r="BK143" i="3"/>
  <c r="J142" i="3"/>
  <c r="J140" i="3"/>
  <c r="BK137" i="3"/>
  <c r="BK135" i="3"/>
  <c r="J132" i="4"/>
  <c r="BK130" i="4"/>
  <c r="J129" i="4"/>
  <c r="BK127" i="4"/>
  <c r="J124" i="4"/>
  <c r="BK123" i="4"/>
  <c r="BK132" i="4"/>
  <c r="J130" i="4"/>
  <c r="J128" i="4"/>
  <c r="BK125" i="4"/>
  <c r="J123" i="4"/>
  <c r="BK122" i="4"/>
  <c r="J140" i="5"/>
  <c r="J138" i="5"/>
  <c r="BK135" i="5"/>
  <c r="BK133" i="5"/>
  <c r="J131" i="5"/>
  <c r="BK130" i="5"/>
  <c r="J128" i="5"/>
  <c r="BK126" i="5"/>
  <c r="BK123" i="5"/>
  <c r="BK141" i="5"/>
  <c r="BK140" i="5"/>
  <c r="BK138" i="5"/>
  <c r="J135" i="5"/>
  <c r="J133" i="5"/>
  <c r="BK131" i="5"/>
  <c r="J130" i="5"/>
  <c r="BK128" i="5"/>
  <c r="J126" i="5"/>
  <c r="J125" i="5"/>
  <c r="J124" i="5"/>
  <c r="J122" i="5"/>
  <c r="BK124" i="6"/>
  <c r="BK122" i="6"/>
  <c r="BK486" i="2"/>
  <c r="BK482" i="2"/>
  <c r="J480" i="2"/>
  <c r="J478" i="2"/>
  <c r="J474" i="2"/>
  <c r="BK472" i="2"/>
  <c r="BK470" i="2"/>
  <c r="J467" i="2"/>
  <c r="J465" i="2"/>
  <c r="BK462" i="2"/>
  <c r="BK460" i="2"/>
  <c r="J458" i="2"/>
  <c r="BK455" i="2"/>
  <c r="BK452" i="2"/>
  <c r="BK450" i="2"/>
  <c r="BK448" i="2"/>
  <c r="BK446" i="2"/>
  <c r="J444" i="2"/>
  <c r="J442" i="2"/>
  <c r="J438" i="2"/>
  <c r="BK436" i="2"/>
  <c r="J434" i="2"/>
  <c r="J432" i="2"/>
  <c r="BK430" i="2"/>
  <c r="J426" i="2"/>
  <c r="BK424" i="2"/>
  <c r="BK422" i="2"/>
  <c r="BK420" i="2"/>
  <c r="BK418" i="2"/>
  <c r="BK416" i="2"/>
  <c r="BK414" i="2"/>
  <c r="J411" i="2"/>
  <c r="BK409" i="2"/>
  <c r="BK407" i="2"/>
  <c r="BK405" i="2"/>
  <c r="BK402" i="2"/>
  <c r="BK399" i="2"/>
  <c r="BK398" i="2"/>
  <c r="BK395" i="2"/>
  <c r="J393" i="2"/>
  <c r="J391" i="2"/>
  <c r="J389" i="2"/>
  <c r="J385" i="2"/>
  <c r="BK383" i="2"/>
  <c r="BK380" i="2"/>
  <c r="BK378" i="2"/>
  <c r="J375" i="2"/>
  <c r="BK373" i="2"/>
  <c r="J371" i="2"/>
  <c r="BK368" i="2"/>
  <c r="BK366" i="2"/>
  <c r="J363" i="2"/>
  <c r="J359" i="2"/>
  <c r="J356" i="2"/>
  <c r="J354" i="2"/>
  <c r="BK351" i="2"/>
  <c r="BK349" i="2"/>
  <c r="J347" i="2"/>
  <c r="J345" i="2"/>
  <c r="BK343" i="2"/>
  <c r="J339" i="2"/>
  <c r="J337" i="2"/>
  <c r="BK334" i="2"/>
  <c r="J332" i="2"/>
  <c r="BK330" i="2"/>
  <c r="J328" i="2"/>
  <c r="BK326" i="2"/>
  <c r="J324" i="2"/>
  <c r="BK322" i="2"/>
  <c r="BK320" i="2"/>
  <c r="J317" i="2"/>
  <c r="J314" i="2"/>
  <c r="J312" i="2"/>
  <c r="BK310" i="2"/>
  <c r="BK308" i="2"/>
  <c r="BK306" i="2"/>
  <c r="J304" i="2"/>
  <c r="BK302" i="2"/>
  <c r="BK300" i="2"/>
  <c r="BK297" i="2"/>
  <c r="BK295" i="2"/>
  <c r="BK292" i="2"/>
  <c r="BK288" i="2"/>
  <c r="BK286" i="2"/>
  <c r="BK284" i="2"/>
  <c r="BK282" i="2"/>
  <c r="J277" i="2"/>
  <c r="BK274" i="2"/>
  <c r="J271" i="2"/>
  <c r="BK269" i="2"/>
  <c r="BK266" i="2"/>
  <c r="J263" i="2"/>
  <c r="BK260" i="2"/>
  <c r="J258" i="2"/>
  <c r="BK256" i="2"/>
  <c r="BK254" i="2"/>
  <c r="J250" i="2"/>
  <c r="J248" i="2"/>
  <c r="BK245" i="2"/>
  <c r="J243" i="2"/>
  <c r="J241" i="2"/>
  <c r="BK238" i="2"/>
  <c r="J236" i="2"/>
  <c r="J233" i="2"/>
  <c r="BK231" i="2"/>
  <c r="BK228" i="2"/>
  <c r="J225" i="2"/>
  <c r="J223" i="2"/>
  <c r="BK221" i="2"/>
  <c r="BK218" i="2"/>
  <c r="BK216" i="2"/>
  <c r="BK214" i="2"/>
  <c r="J212" i="2"/>
  <c r="J209" i="2"/>
  <c r="BK207" i="2"/>
  <c r="J205" i="2"/>
  <c r="BK203" i="2"/>
  <c r="J200" i="2"/>
  <c r="BK197" i="2"/>
  <c r="BK195" i="2"/>
  <c r="J193" i="2"/>
  <c r="J191" i="2"/>
  <c r="BK188" i="2"/>
  <c r="J186" i="2"/>
  <c r="BK184" i="2"/>
  <c r="J182" i="2"/>
  <c r="BK180" i="2"/>
  <c r="BK178" i="2"/>
  <c r="J175" i="2"/>
  <c r="BK173" i="2"/>
  <c r="J171" i="2"/>
  <c r="J166" i="2"/>
  <c r="J164" i="2"/>
  <c r="J162" i="2"/>
  <c r="BK160" i="2"/>
  <c r="J158" i="2"/>
  <c r="J155" i="2"/>
  <c r="BK153" i="2"/>
  <c r="J486" i="2"/>
  <c r="BK485" i="2"/>
  <c r="BK483" i="2"/>
  <c r="J482" i="2"/>
  <c r="BK481" i="2"/>
  <c r="BK480" i="2"/>
  <c r="BK478" i="2"/>
  <c r="BK476" i="2"/>
  <c r="BK473" i="2"/>
  <c r="BK471" i="2"/>
  <c r="BK468" i="2"/>
  <c r="J463" i="2"/>
  <c r="J461" i="2"/>
  <c r="BK458" i="2"/>
  <c r="BK456" i="2"/>
  <c r="J454" i="2"/>
  <c r="BK451" i="2"/>
  <c r="J449" i="2"/>
  <c r="BK447" i="2"/>
  <c r="J445" i="2"/>
  <c r="BK443" i="2"/>
  <c r="J440" i="2"/>
  <c r="J437" i="2"/>
  <c r="J435" i="2"/>
  <c r="BK433" i="2"/>
  <c r="J431" i="2"/>
  <c r="J429" i="2"/>
  <c r="J427" i="2"/>
  <c r="J425" i="2"/>
  <c r="BK423" i="2"/>
  <c r="J421" i="2"/>
  <c r="BK419" i="2"/>
  <c r="J417" i="2"/>
  <c r="J415" i="2"/>
  <c r="BK413" i="2"/>
  <c r="J409" i="2"/>
  <c r="J407" i="2"/>
  <c r="J405" i="2"/>
  <c r="J403" i="2"/>
  <c r="J400" i="2"/>
  <c r="J396" i="2"/>
  <c r="J394" i="2"/>
  <c r="BK392" i="2"/>
  <c r="BK390" i="2"/>
  <c r="BK388" i="2"/>
  <c r="BK385" i="2"/>
  <c r="BK382" i="2"/>
  <c r="J380" i="2"/>
  <c r="J378" i="2"/>
  <c r="BK375" i="2"/>
  <c r="J373" i="2"/>
  <c r="BK371" i="2"/>
  <c r="BK369" i="2"/>
  <c r="J366" i="2"/>
  <c r="BK363" i="2"/>
  <c r="BK359" i="2"/>
  <c r="BK356" i="2"/>
  <c r="J353" i="2"/>
  <c r="J351" i="2"/>
  <c r="J348" i="2"/>
  <c r="BK345" i="2"/>
  <c r="J341" i="2"/>
  <c r="BK338" i="2"/>
  <c r="BK336" i="2"/>
  <c r="BK333" i="2"/>
  <c r="BK331" i="2"/>
  <c r="BK328" i="2"/>
  <c r="J326" i="2"/>
  <c r="BK324" i="2"/>
  <c r="J322" i="2"/>
  <c r="J320" i="2"/>
  <c r="BK317" i="2"/>
  <c r="BK314" i="2"/>
  <c r="BK312" i="2"/>
  <c r="J310" i="2"/>
  <c r="J308" i="2"/>
  <c r="J306" i="2"/>
  <c r="BK304" i="2"/>
  <c r="J301" i="2"/>
  <c r="BK298" i="2"/>
  <c r="J296" i="2"/>
  <c r="J294" i="2"/>
  <c r="J292" i="2"/>
  <c r="BK289" i="2"/>
  <c r="J287" i="2"/>
  <c r="J284" i="2"/>
  <c r="J282" i="2"/>
  <c r="BK277" i="2"/>
  <c r="BK275" i="2"/>
  <c r="BK271" i="2"/>
  <c r="J269" i="2"/>
  <c r="J266" i="2"/>
  <c r="J264" i="2"/>
  <c r="J261" i="2"/>
  <c r="J259" i="2"/>
  <c r="J257" i="2"/>
  <c r="J254" i="2"/>
  <c r="BK251" i="2"/>
  <c r="J249" i="2"/>
  <c r="J246" i="2"/>
  <c r="BK243" i="2"/>
  <c r="BK241" i="2"/>
  <c r="J239" i="2"/>
  <c r="J237" i="2"/>
  <c r="BK233" i="2"/>
  <c r="J231" i="2"/>
  <c r="J229" i="2"/>
  <c r="J227" i="2"/>
  <c r="BK223" i="2"/>
  <c r="J221" i="2"/>
  <c r="J219" i="2"/>
  <c r="J217" i="2"/>
  <c r="J214" i="2"/>
  <c r="BK212" i="2"/>
  <c r="J210" i="2"/>
  <c r="BK208" i="2"/>
  <c r="J206" i="2"/>
  <c r="J204" i="2"/>
  <c r="BK200" i="2"/>
  <c r="J198" i="2"/>
  <c r="BK196" i="2"/>
  <c r="BK193" i="2"/>
  <c r="BK191" i="2"/>
  <c r="J188" i="2"/>
  <c r="BK186" i="2"/>
  <c r="J183" i="2"/>
  <c r="J181" i="2"/>
  <c r="J179" i="2"/>
  <c r="BK175" i="2"/>
  <c r="J173" i="2"/>
  <c r="BK171" i="2"/>
  <c r="BK169" i="2"/>
  <c r="J168" i="2"/>
  <c r="BK165" i="2"/>
  <c r="BK162" i="2"/>
  <c r="J160" i="2"/>
  <c r="BK158" i="2"/>
  <c r="J156" i="2"/>
  <c r="BK154" i="2"/>
  <c r="J219" i="3"/>
  <c r="BK216" i="3"/>
  <c r="BK214" i="3"/>
  <c r="J212" i="3"/>
  <c r="BK209" i="3"/>
  <c r="J207" i="3"/>
  <c r="BK203" i="3"/>
  <c r="J201" i="3"/>
  <c r="BK199" i="3"/>
  <c r="J196" i="3"/>
  <c r="J194" i="3"/>
  <c r="J190" i="3"/>
  <c r="J187" i="3"/>
  <c r="J184" i="3"/>
  <c r="J182" i="3"/>
  <c r="BK180" i="3"/>
  <c r="J176" i="3"/>
  <c r="J174" i="3"/>
  <c r="BK172" i="3"/>
  <c r="BK170" i="3"/>
  <c r="BK168" i="3"/>
  <c r="J166" i="3"/>
  <c r="BK162" i="3"/>
  <c r="J160" i="3"/>
  <c r="J158" i="3"/>
  <c r="BK156" i="3"/>
  <c r="BK152" i="3"/>
  <c r="BK150" i="3"/>
  <c r="BK148" i="3"/>
  <c r="BK146" i="3"/>
  <c r="J144" i="3"/>
  <c r="J141" i="3"/>
  <c r="BK139" i="3"/>
  <c r="BK136" i="3"/>
  <c r="BK134" i="3"/>
  <c r="J133" i="3"/>
  <c r="J132" i="3"/>
  <c r="J131" i="3"/>
  <c r="BK219" i="3"/>
  <c r="J217" i="3"/>
  <c r="BK215" i="3"/>
  <c r="BK213" i="3"/>
  <c r="J163" i="3"/>
  <c r="J161" i="3"/>
  <c r="BK158" i="3"/>
  <c r="J156" i="3"/>
  <c r="BK153" i="3"/>
  <c r="J151" i="3"/>
  <c r="J148" i="3"/>
  <c r="BK147" i="3"/>
  <c r="J146" i="3"/>
  <c r="BK144" i="3"/>
  <c r="BK141" i="3"/>
  <c r="J139" i="3"/>
  <c r="J136" i="3"/>
  <c r="J134" i="3"/>
  <c r="J131" i="4"/>
  <c r="BK128" i="4"/>
  <c r="J125" i="4"/>
  <c r="J122" i="4"/>
  <c r="BK131" i="4"/>
  <c r="BK129" i="4"/>
  <c r="J127" i="4"/>
  <c r="BK124" i="4"/>
  <c r="J141" i="5"/>
  <c r="J139" i="5"/>
  <c r="BK137" i="5"/>
  <c r="J134" i="5"/>
  <c r="BK132" i="5"/>
  <c r="J129" i="5"/>
  <c r="BK127" i="5"/>
  <c r="BK124" i="5"/>
  <c r="BK122" i="5"/>
  <c r="BK139" i="5"/>
  <c r="J137" i="5"/>
  <c r="BK134" i="5"/>
  <c r="J132" i="5"/>
  <c r="BK129" i="5"/>
  <c r="J127" i="5"/>
  <c r="BK125" i="5"/>
  <c r="J123" i="5"/>
  <c r="J124" i="6"/>
  <c r="J122" i="6"/>
  <c r="P120" i="6" l="1"/>
  <c r="P119" i="6" s="1"/>
  <c r="AU99" i="1" s="1"/>
  <c r="T120" i="6"/>
  <c r="T119" i="6" s="1"/>
  <c r="BK151" i="2"/>
  <c r="J151" i="2"/>
  <c r="J98" i="2" s="1"/>
  <c r="T151" i="2"/>
  <c r="P167" i="2"/>
  <c r="BK176" i="2"/>
  <c r="J176" i="2" s="1"/>
  <c r="J100" i="2" s="1"/>
  <c r="R176" i="2"/>
  <c r="BK202" i="2"/>
  <c r="J202" i="2" s="1"/>
  <c r="J101" i="2" s="1"/>
  <c r="R202" i="2"/>
  <c r="P226" i="2"/>
  <c r="T226" i="2"/>
  <c r="P234" i="2"/>
  <c r="T234" i="2"/>
  <c r="R244" i="2"/>
  <c r="BK252" i="2"/>
  <c r="J252" i="2"/>
  <c r="J105" i="2" s="1"/>
  <c r="R252" i="2"/>
  <c r="BK262" i="2"/>
  <c r="J262" i="2"/>
  <c r="J106" i="2" s="1"/>
  <c r="R262" i="2"/>
  <c r="BK272" i="2"/>
  <c r="J272" i="2"/>
  <c r="J107" i="2" s="1"/>
  <c r="R272" i="2"/>
  <c r="BK281" i="2"/>
  <c r="J281" i="2"/>
  <c r="J110" i="2" s="1"/>
  <c r="R281" i="2"/>
  <c r="BK290" i="2"/>
  <c r="J290" i="2"/>
  <c r="J111" i="2" s="1"/>
  <c r="R290" i="2"/>
  <c r="T290" i="2"/>
  <c r="R299" i="2"/>
  <c r="BK319" i="2"/>
  <c r="J319" i="2"/>
  <c r="J113" i="2" s="1"/>
  <c r="T319" i="2"/>
  <c r="BK342" i="2"/>
  <c r="J342" i="2"/>
  <c r="J115" i="2" s="1"/>
  <c r="T342" i="2"/>
  <c r="P364" i="2"/>
  <c r="T364" i="2"/>
  <c r="P377" i="2"/>
  <c r="T377" i="2"/>
  <c r="P386" i="2"/>
  <c r="T386" i="2"/>
  <c r="R401" i="2"/>
  <c r="BK410" i="2"/>
  <c r="J410" i="2" s="1"/>
  <c r="J123" i="2" s="1"/>
  <c r="R410" i="2"/>
  <c r="BK441" i="2"/>
  <c r="J441" i="2" s="1"/>
  <c r="J124" i="2" s="1"/>
  <c r="T441" i="2"/>
  <c r="P453" i="2"/>
  <c r="T453" i="2"/>
  <c r="P464" i="2"/>
  <c r="BK469" i="2"/>
  <c r="J469" i="2"/>
  <c r="J127" i="2" s="1"/>
  <c r="R469" i="2"/>
  <c r="BK475" i="2"/>
  <c r="J475" i="2"/>
  <c r="J128" i="2" s="1"/>
  <c r="R475" i="2"/>
  <c r="BK484" i="2"/>
  <c r="J484" i="2"/>
  <c r="J129" i="2" s="1"/>
  <c r="R484" i="2"/>
  <c r="BK129" i="3"/>
  <c r="J129" i="3"/>
  <c r="J98" i="3" s="1"/>
  <c r="R129" i="3"/>
  <c r="BK138" i="3"/>
  <c r="J138" i="3"/>
  <c r="J99" i="3" s="1"/>
  <c r="R138" i="3"/>
  <c r="BK154" i="3"/>
  <c r="J154" i="3"/>
  <c r="J100" i="3" s="1"/>
  <c r="P154" i="3"/>
  <c r="T154" i="3"/>
  <c r="P164" i="3"/>
  <c r="T164" i="3"/>
  <c r="BK177" i="3"/>
  <c r="J177" i="3" s="1"/>
  <c r="J102" i="3" s="1"/>
  <c r="R177" i="3"/>
  <c r="BK185" i="3"/>
  <c r="J185" i="3" s="1"/>
  <c r="J103" i="3" s="1"/>
  <c r="R185" i="3"/>
  <c r="BK189" i="3"/>
  <c r="J189" i="3" s="1"/>
  <c r="J104" i="3" s="1"/>
  <c r="R189" i="3"/>
  <c r="T189" i="3"/>
  <c r="P193" i="3"/>
  <c r="T193" i="3"/>
  <c r="P204" i="3"/>
  <c r="T204" i="3"/>
  <c r="P211" i="3"/>
  <c r="T211" i="3"/>
  <c r="BK121" i="4"/>
  <c r="J121" i="4"/>
  <c r="J98" i="4" s="1"/>
  <c r="T121" i="4"/>
  <c r="P126" i="4"/>
  <c r="T126" i="4"/>
  <c r="P151" i="2"/>
  <c r="R151" i="2"/>
  <c r="BK167" i="2"/>
  <c r="J167" i="2"/>
  <c r="J99" i="2" s="1"/>
  <c r="R167" i="2"/>
  <c r="T167" i="2"/>
  <c r="P176" i="2"/>
  <c r="T176" i="2"/>
  <c r="P202" i="2"/>
  <c r="T202" i="2"/>
  <c r="BK226" i="2"/>
  <c r="J226" i="2" s="1"/>
  <c r="J102" i="2" s="1"/>
  <c r="R226" i="2"/>
  <c r="BK234" i="2"/>
  <c r="J234" i="2" s="1"/>
  <c r="J103" i="2" s="1"/>
  <c r="R234" i="2"/>
  <c r="BK244" i="2"/>
  <c r="J244" i="2" s="1"/>
  <c r="J104" i="2" s="1"/>
  <c r="P244" i="2"/>
  <c r="T244" i="2"/>
  <c r="P252" i="2"/>
  <c r="T252" i="2"/>
  <c r="P262" i="2"/>
  <c r="T262" i="2"/>
  <c r="P272" i="2"/>
  <c r="T272" i="2"/>
  <c r="P281" i="2"/>
  <c r="T281" i="2"/>
  <c r="P290" i="2"/>
  <c r="BK299" i="2"/>
  <c r="J299" i="2" s="1"/>
  <c r="J112" i="2" s="1"/>
  <c r="P299" i="2"/>
  <c r="T299" i="2"/>
  <c r="P319" i="2"/>
  <c r="R319" i="2"/>
  <c r="P342" i="2"/>
  <c r="R342" i="2"/>
  <c r="BK364" i="2"/>
  <c r="J364" i="2"/>
  <c r="J119" i="2" s="1"/>
  <c r="R364" i="2"/>
  <c r="BK377" i="2"/>
  <c r="J377" i="2"/>
  <c r="J120" i="2" s="1"/>
  <c r="R377" i="2"/>
  <c r="BK386" i="2"/>
  <c r="J386" i="2"/>
  <c r="J121" i="2" s="1"/>
  <c r="R386" i="2"/>
  <c r="BK401" i="2"/>
  <c r="J401" i="2"/>
  <c r="J122" i="2" s="1"/>
  <c r="P401" i="2"/>
  <c r="T401" i="2"/>
  <c r="P410" i="2"/>
  <c r="T410" i="2"/>
  <c r="P441" i="2"/>
  <c r="R441" i="2"/>
  <c r="BK453" i="2"/>
  <c r="J453" i="2" s="1"/>
  <c r="J125" i="2" s="1"/>
  <c r="R453" i="2"/>
  <c r="BK464" i="2"/>
  <c r="J464" i="2" s="1"/>
  <c r="J126" i="2" s="1"/>
  <c r="R464" i="2"/>
  <c r="T464" i="2"/>
  <c r="P469" i="2"/>
  <c r="T469" i="2"/>
  <c r="P475" i="2"/>
  <c r="T475" i="2"/>
  <c r="P484" i="2"/>
  <c r="T484" i="2"/>
  <c r="P129" i="3"/>
  <c r="T129" i="3"/>
  <c r="P138" i="3"/>
  <c r="T138" i="3"/>
  <c r="R154" i="3"/>
  <c r="BK164" i="3"/>
  <c r="J164" i="3" s="1"/>
  <c r="J101" i="3" s="1"/>
  <c r="R164" i="3"/>
  <c r="P177" i="3"/>
  <c r="T177" i="3"/>
  <c r="P185" i="3"/>
  <c r="T185" i="3"/>
  <c r="P189" i="3"/>
  <c r="BK193" i="3"/>
  <c r="J193" i="3"/>
  <c r="J105" i="3" s="1"/>
  <c r="R193" i="3"/>
  <c r="BK204" i="3"/>
  <c r="J204" i="3"/>
  <c r="J106" i="3" s="1"/>
  <c r="R204" i="3"/>
  <c r="BK211" i="3"/>
  <c r="J211" i="3"/>
  <c r="J107" i="3" s="1"/>
  <c r="R211" i="3"/>
  <c r="P121" i="4"/>
  <c r="P120" i="4"/>
  <c r="P119" i="4" s="1"/>
  <c r="AU97" i="1" s="1"/>
  <c r="R121" i="4"/>
  <c r="BK126" i="4"/>
  <c r="J126" i="4" s="1"/>
  <c r="J99" i="4" s="1"/>
  <c r="R126" i="4"/>
  <c r="BK121" i="5"/>
  <c r="J121" i="5" s="1"/>
  <c r="J98" i="5" s="1"/>
  <c r="P121" i="5"/>
  <c r="R121" i="5"/>
  <c r="T121" i="5"/>
  <c r="BK136" i="5"/>
  <c r="J136" i="5" s="1"/>
  <c r="J99" i="5" s="1"/>
  <c r="P136" i="5"/>
  <c r="R136" i="5"/>
  <c r="T136" i="5"/>
  <c r="BK360" i="2"/>
  <c r="J360" i="2" s="1"/>
  <c r="J117" i="2" s="1"/>
  <c r="BK362" i="2"/>
  <c r="J362" i="2"/>
  <c r="J118" i="2" s="1"/>
  <c r="BK278" i="2"/>
  <c r="J278" i="2" s="1"/>
  <c r="J108" i="2" s="1"/>
  <c r="BK340" i="2"/>
  <c r="J340" i="2"/>
  <c r="J114" i="2" s="1"/>
  <c r="BK358" i="2"/>
  <c r="J358" i="2" s="1"/>
  <c r="J116" i="2" s="1"/>
  <c r="BK121" i="6"/>
  <c r="J121" i="6"/>
  <c r="J98" i="6" s="1"/>
  <c r="BK123" i="6"/>
  <c r="J123" i="6" s="1"/>
  <c r="J99" i="6" s="1"/>
  <c r="E85" i="6"/>
  <c r="J89" i="6"/>
  <c r="F91" i="6"/>
  <c r="J91" i="6"/>
  <c r="F92" i="6"/>
  <c r="J92" i="6"/>
  <c r="BE122" i="6"/>
  <c r="BE124" i="6"/>
  <c r="E85" i="5"/>
  <c r="F92" i="5"/>
  <c r="J92" i="5"/>
  <c r="J113" i="5"/>
  <c r="BE123" i="5"/>
  <c r="BE124" i="5"/>
  <c r="BE125" i="5"/>
  <c r="BE127" i="5"/>
  <c r="BE128" i="5"/>
  <c r="BE130" i="5"/>
  <c r="BE133" i="5"/>
  <c r="BE137" i="5"/>
  <c r="BE138" i="5"/>
  <c r="BE140" i="5"/>
  <c r="F91" i="5"/>
  <c r="J91" i="5"/>
  <c r="BE122" i="5"/>
  <c r="BE126" i="5"/>
  <c r="BE129" i="5"/>
  <c r="BE131" i="5"/>
  <c r="BE132" i="5"/>
  <c r="BE134" i="5"/>
  <c r="BE135" i="5"/>
  <c r="BE139" i="5"/>
  <c r="BE141" i="5"/>
  <c r="F91" i="4"/>
  <c r="F92" i="4"/>
  <c r="J92" i="4"/>
  <c r="J115" i="4"/>
  <c r="BE122" i="4"/>
  <c r="BE124" i="4"/>
  <c r="BE125" i="4"/>
  <c r="BE127" i="4"/>
  <c r="BE128" i="4"/>
  <c r="BE129" i="4"/>
  <c r="BE130" i="4"/>
  <c r="BE131" i="4"/>
  <c r="BE132" i="4"/>
  <c r="E85" i="4"/>
  <c r="J89" i="4"/>
  <c r="BE123" i="4"/>
  <c r="BE134" i="3"/>
  <c r="BE136" i="3"/>
  <c r="BE137" i="3"/>
  <c r="BE139" i="3"/>
  <c r="BE140" i="3"/>
  <c r="BE142" i="3"/>
  <c r="BE143" i="3"/>
  <c r="BE144" i="3"/>
  <c r="BE145" i="3"/>
  <c r="BE146" i="3"/>
  <c r="BE148" i="3"/>
  <c r="BE152" i="3"/>
  <c r="BE156" i="3"/>
  <c r="BE157" i="3"/>
  <c r="BE158" i="3"/>
  <c r="BE159" i="3"/>
  <c r="BE165" i="3"/>
  <c r="BE166" i="3"/>
  <c r="BE170" i="3"/>
  <c r="BE172" i="3"/>
  <c r="BE173" i="3"/>
  <c r="BE174" i="3"/>
  <c r="BE178" i="3"/>
  <c r="BE181" i="3"/>
  <c r="BE183" i="3"/>
  <c r="BE186" i="3"/>
  <c r="BE190" i="3"/>
  <c r="BE191" i="3"/>
  <c r="BE195" i="3"/>
  <c r="BE197" i="3"/>
  <c r="BE199" i="3"/>
  <c r="BE200" i="3"/>
  <c r="BE201" i="3"/>
  <c r="BE202" i="3"/>
  <c r="BE203" i="3"/>
  <c r="BE206" i="3"/>
  <c r="BE207" i="3"/>
  <c r="BE208" i="3"/>
  <c r="BE210" i="3"/>
  <c r="BE212" i="3"/>
  <c r="BE214" i="3"/>
  <c r="BE215" i="3"/>
  <c r="BE217" i="3"/>
  <c r="BE218" i="3"/>
  <c r="BE219" i="3"/>
  <c r="E85" i="3"/>
  <c r="J89" i="3"/>
  <c r="F91" i="3"/>
  <c r="J91" i="3"/>
  <c r="F92" i="3"/>
  <c r="J92" i="3"/>
  <c r="BE130" i="3"/>
  <c r="BE131" i="3"/>
  <c r="BE132" i="3"/>
  <c r="BE133" i="3"/>
  <c r="BE135" i="3"/>
  <c r="BE141" i="3"/>
  <c r="BE147" i="3"/>
  <c r="BE149" i="3"/>
  <c r="BE150" i="3"/>
  <c r="BE151" i="3"/>
  <c r="BE153" i="3"/>
  <c r="BE155" i="3"/>
  <c r="BE160" i="3"/>
  <c r="BE161" i="3"/>
  <c r="BE162" i="3"/>
  <c r="BE163" i="3"/>
  <c r="BE167" i="3"/>
  <c r="BE168" i="3"/>
  <c r="BE169" i="3"/>
  <c r="BE171" i="3"/>
  <c r="BE175" i="3"/>
  <c r="BE176" i="3"/>
  <c r="BE179" i="3"/>
  <c r="BE180" i="3"/>
  <c r="BE182" i="3"/>
  <c r="BE184" i="3"/>
  <c r="BE187" i="3"/>
  <c r="BE188" i="3"/>
  <c r="BE192" i="3"/>
  <c r="BE194" i="3"/>
  <c r="BE196" i="3"/>
  <c r="BE198" i="3"/>
  <c r="BE205" i="3"/>
  <c r="BE209" i="3"/>
  <c r="BE213" i="3"/>
  <c r="BE216" i="3"/>
  <c r="E85" i="2"/>
  <c r="J89" i="2"/>
  <c r="J91" i="2"/>
  <c r="J92" i="2"/>
  <c r="BE154" i="2"/>
  <c r="BE157" i="2"/>
  <c r="BE160" i="2"/>
  <c r="BE161" i="2"/>
  <c r="BE163" i="2"/>
  <c r="BE164" i="2"/>
  <c r="BE165" i="2"/>
  <c r="BE169" i="2"/>
  <c r="BE170" i="2"/>
  <c r="BE174" i="2"/>
  <c r="BE181" i="2"/>
  <c r="BE184" i="2"/>
  <c r="BE185" i="2"/>
  <c r="BE186" i="2"/>
  <c r="BE190" i="2"/>
  <c r="BE195" i="2"/>
  <c r="BE199" i="2"/>
  <c r="BE200" i="2"/>
  <c r="BE201" i="2"/>
  <c r="BE204" i="2"/>
  <c r="BE205" i="2"/>
  <c r="BE207" i="2"/>
  <c r="BE208" i="2"/>
  <c r="BE211" i="2"/>
  <c r="BE212" i="2"/>
  <c r="BE214" i="2"/>
  <c r="BE222" i="2"/>
  <c r="BE223" i="2"/>
  <c r="BE224" i="2"/>
  <c r="BE225" i="2"/>
  <c r="BE231" i="2"/>
  <c r="BE232" i="2"/>
  <c r="BE235" i="2"/>
  <c r="BE236" i="2"/>
  <c r="BE240" i="2"/>
  <c r="BE241" i="2"/>
  <c r="BE242" i="2"/>
  <c r="BE246" i="2"/>
  <c r="BE247" i="2"/>
  <c r="BE248" i="2"/>
  <c r="BE250" i="2"/>
  <c r="BE254" i="2"/>
  <c r="BE257" i="2"/>
  <c r="BE261" i="2"/>
  <c r="BE264" i="2"/>
  <c r="BE266" i="2"/>
  <c r="BE267" i="2"/>
  <c r="BE271" i="2"/>
  <c r="BE275" i="2"/>
  <c r="BE277" i="2"/>
  <c r="BE279" i="2"/>
  <c r="BE288" i="2"/>
  <c r="BE293" i="2"/>
  <c r="BE297" i="2"/>
  <c r="BE303" i="2"/>
  <c r="BE304" i="2"/>
  <c r="BE310" i="2"/>
  <c r="BE311" i="2"/>
  <c r="BE313" i="2"/>
  <c r="BE314" i="2"/>
  <c r="BE315" i="2"/>
  <c r="BE316" i="2"/>
  <c r="BE317" i="2"/>
  <c r="BE318" i="2"/>
  <c r="BE321" i="2"/>
  <c r="BE322" i="2"/>
  <c r="BE323" i="2"/>
  <c r="BE327" i="2"/>
  <c r="BE328" i="2"/>
  <c r="BE330" i="2"/>
  <c r="BE331" i="2"/>
  <c r="BE332" i="2"/>
  <c r="BE335" i="2"/>
  <c r="BE337" i="2"/>
  <c r="BE338" i="2"/>
  <c r="BE341" i="2"/>
  <c r="BE343" i="2"/>
  <c r="BE344" i="2"/>
  <c r="BE346" i="2"/>
  <c r="BE350" i="2"/>
  <c r="BE353" i="2"/>
  <c r="BE355" i="2"/>
  <c r="BE356" i="2"/>
  <c r="BE361" i="2"/>
  <c r="BE363" i="2"/>
  <c r="BE368" i="2"/>
  <c r="BE369" i="2"/>
  <c r="BE370" i="2"/>
  <c r="BE376" i="2"/>
  <c r="BE378" i="2"/>
  <c r="BE381" i="2"/>
  <c r="BE383" i="2"/>
  <c r="BE384" i="2"/>
  <c r="BE388" i="2"/>
  <c r="BE389" i="2"/>
  <c r="BE390" i="2"/>
  <c r="BE391" i="2"/>
  <c r="BE392" i="2"/>
  <c r="BE393" i="2"/>
  <c r="BE394" i="2"/>
  <c r="BE396" i="2"/>
  <c r="BE400" i="2"/>
  <c r="BE411" i="2"/>
  <c r="BE412" i="2"/>
  <c r="BE417" i="2"/>
  <c r="BE420" i="2"/>
  <c r="BE423" i="2"/>
  <c r="BE425" i="2"/>
  <c r="BE427" i="2"/>
  <c r="BE428" i="2"/>
  <c r="BE429" i="2"/>
  <c r="BE431" i="2"/>
  <c r="BE434" i="2"/>
  <c r="BE438" i="2"/>
  <c r="BE439" i="2"/>
  <c r="BE442" i="2"/>
  <c r="BE443" i="2"/>
  <c r="BE446" i="2"/>
  <c r="BE450" i="2"/>
  <c r="BE456" i="2"/>
  <c r="BE457" i="2"/>
  <c r="BE458" i="2"/>
  <c r="BE463" i="2"/>
  <c r="BE465" i="2"/>
  <c r="BE467" i="2"/>
  <c r="BE468" i="2"/>
  <c r="BE470" i="2"/>
  <c r="BE472" i="2"/>
  <c r="BE474" i="2"/>
  <c r="BE477" i="2"/>
  <c r="BE479" i="2"/>
  <c r="BE480" i="2"/>
  <c r="BE483" i="2"/>
  <c r="BE486" i="2"/>
  <c r="F91" i="2"/>
  <c r="F92" i="2"/>
  <c r="BE152" i="2"/>
  <c r="BE153" i="2"/>
  <c r="BE155" i="2"/>
  <c r="BE156" i="2"/>
  <c r="BE158" i="2"/>
  <c r="BE159" i="2"/>
  <c r="BE162" i="2"/>
  <c r="BE166" i="2"/>
  <c r="BE168" i="2"/>
  <c r="BE171" i="2"/>
  <c r="BE172" i="2"/>
  <c r="BE173" i="2"/>
  <c r="BE175" i="2"/>
  <c r="BE177" i="2"/>
  <c r="BE178" i="2"/>
  <c r="BE179" i="2"/>
  <c r="BE180" i="2"/>
  <c r="BE182" i="2"/>
  <c r="BE183" i="2"/>
  <c r="BE187" i="2"/>
  <c r="BE188" i="2"/>
  <c r="BE189" i="2"/>
  <c r="BE191" i="2"/>
  <c r="BE192" i="2"/>
  <c r="BE193" i="2"/>
  <c r="BE194" i="2"/>
  <c r="BE196" i="2"/>
  <c r="BE197" i="2"/>
  <c r="BE198" i="2"/>
  <c r="BE203" i="2"/>
  <c r="BE206" i="2"/>
  <c r="BE209" i="2"/>
  <c r="BE210" i="2"/>
  <c r="BE213" i="2"/>
  <c r="BE215" i="2"/>
  <c r="BE216" i="2"/>
  <c r="BE217" i="2"/>
  <c r="BE218" i="2"/>
  <c r="BE219" i="2"/>
  <c r="BE220" i="2"/>
  <c r="BE221" i="2"/>
  <c r="BE227" i="2"/>
  <c r="BE228" i="2"/>
  <c r="BE229" i="2"/>
  <c r="BE230" i="2"/>
  <c r="BE233" i="2"/>
  <c r="BE237" i="2"/>
  <c r="BE238" i="2"/>
  <c r="BE239" i="2"/>
  <c r="BE243" i="2"/>
  <c r="BE245" i="2"/>
  <c r="BE249" i="2"/>
  <c r="BE251" i="2"/>
  <c r="BE253" i="2"/>
  <c r="BE255" i="2"/>
  <c r="BE256" i="2"/>
  <c r="BE258" i="2"/>
  <c r="BE259" i="2"/>
  <c r="BE260" i="2"/>
  <c r="BE263" i="2"/>
  <c r="BE265" i="2"/>
  <c r="BE268" i="2"/>
  <c r="BE269" i="2"/>
  <c r="BE270" i="2"/>
  <c r="BE273" i="2"/>
  <c r="BE274" i="2"/>
  <c r="BE276" i="2"/>
  <c r="BE282" i="2"/>
  <c r="BE283" i="2"/>
  <c r="BE284" i="2"/>
  <c r="BE285" i="2"/>
  <c r="BE286" i="2"/>
  <c r="BE287" i="2"/>
  <c r="BE289" i="2"/>
  <c r="BE291" i="2"/>
  <c r="BE292" i="2"/>
  <c r="BE294" i="2"/>
  <c r="BE295" i="2"/>
  <c r="BE296" i="2"/>
  <c r="BE298" i="2"/>
  <c r="BE300" i="2"/>
  <c r="BE301" i="2"/>
  <c r="BE302" i="2"/>
  <c r="BE305" i="2"/>
  <c r="BE306" i="2"/>
  <c r="BE307" i="2"/>
  <c r="BE308" i="2"/>
  <c r="BE309" i="2"/>
  <c r="BE312" i="2"/>
  <c r="BE320" i="2"/>
  <c r="BE324" i="2"/>
  <c r="BE325" i="2"/>
  <c r="BE326" i="2"/>
  <c r="BE329" i="2"/>
  <c r="BE333" i="2"/>
  <c r="BE334" i="2"/>
  <c r="BE336" i="2"/>
  <c r="BE339" i="2"/>
  <c r="BE345" i="2"/>
  <c r="BE347" i="2"/>
  <c r="BE348" i="2"/>
  <c r="BE349" i="2"/>
  <c r="BE351" i="2"/>
  <c r="BE352" i="2"/>
  <c r="BE354" i="2"/>
  <c r="BE357" i="2"/>
  <c r="BE359" i="2"/>
  <c r="BE365" i="2"/>
  <c r="BE366" i="2"/>
  <c r="BE367" i="2"/>
  <c r="BE371" i="2"/>
  <c r="BE372" i="2"/>
  <c r="BE373" i="2"/>
  <c r="BE374" i="2"/>
  <c r="BE375" i="2"/>
  <c r="BE379" i="2"/>
  <c r="BE380" i="2"/>
  <c r="BE382" i="2"/>
  <c r="BE385" i="2"/>
  <c r="BE387" i="2"/>
  <c r="BE395" i="2"/>
  <c r="BE397" i="2"/>
  <c r="BE398" i="2"/>
  <c r="BE399" i="2"/>
  <c r="BE402" i="2"/>
  <c r="BE403" i="2"/>
  <c r="BE404" i="2"/>
  <c r="BE405" i="2"/>
  <c r="BE406" i="2"/>
  <c r="BE407" i="2"/>
  <c r="BE408" i="2"/>
  <c r="BE409" i="2"/>
  <c r="BE413" i="2"/>
  <c r="BE414" i="2"/>
  <c r="BE415" i="2"/>
  <c r="BE416" i="2"/>
  <c r="BE418" i="2"/>
  <c r="BE419" i="2"/>
  <c r="BE421" i="2"/>
  <c r="BE422" i="2"/>
  <c r="BE424" i="2"/>
  <c r="BE426" i="2"/>
  <c r="BE430" i="2"/>
  <c r="BE432" i="2"/>
  <c r="BE433" i="2"/>
  <c r="BE435" i="2"/>
  <c r="BE436" i="2"/>
  <c r="BE437" i="2"/>
  <c r="BE440" i="2"/>
  <c r="BE444" i="2"/>
  <c r="BE445" i="2"/>
  <c r="BE447" i="2"/>
  <c r="BE448" i="2"/>
  <c r="BE449" i="2"/>
  <c r="BE451" i="2"/>
  <c r="BE452" i="2"/>
  <c r="BE454" i="2"/>
  <c r="BE455" i="2"/>
  <c r="BE459" i="2"/>
  <c r="BE460" i="2"/>
  <c r="BE461" i="2"/>
  <c r="BE462" i="2"/>
  <c r="BE466" i="2"/>
  <c r="BE471" i="2"/>
  <c r="BE473" i="2"/>
  <c r="BE476" i="2"/>
  <c r="BE478" i="2"/>
  <c r="BE481" i="2"/>
  <c r="BE482" i="2"/>
  <c r="BE485" i="2"/>
  <c r="F35" i="2"/>
  <c r="BB95" i="1"/>
  <c r="F36" i="2"/>
  <c r="BC95" i="1"/>
  <c r="J34" i="3"/>
  <c r="AW96" i="1"/>
  <c r="F34" i="3"/>
  <c r="BA96" i="1"/>
  <c r="F37" i="3"/>
  <c r="BD96" i="1"/>
  <c r="F35" i="3"/>
  <c r="BB96" i="1"/>
  <c r="F35" i="4"/>
  <c r="BB97" i="1"/>
  <c r="F34" i="5"/>
  <c r="BA98" i="1"/>
  <c r="J34" i="5"/>
  <c r="AW98" i="1"/>
  <c r="F35" i="5"/>
  <c r="BB98" i="1"/>
  <c r="J34" i="6"/>
  <c r="AW99" i="1"/>
  <c r="F36" i="6"/>
  <c r="BC99" i="1"/>
  <c r="J34" i="2"/>
  <c r="AW95" i="1"/>
  <c r="F34" i="2"/>
  <c r="BA95" i="1"/>
  <c r="F37" i="2"/>
  <c r="BD95" i="1"/>
  <c r="F36" i="3"/>
  <c r="BC96" i="1"/>
  <c r="F34" i="4"/>
  <c r="BA97" i="1"/>
  <c r="F37" i="4"/>
  <c r="BD97" i="1"/>
  <c r="J34" i="4"/>
  <c r="AW97" i="1"/>
  <c r="F36" i="4"/>
  <c r="BC97" i="1"/>
  <c r="F36" i="5"/>
  <c r="BC98" i="1"/>
  <c r="F37" i="5"/>
  <c r="BD98" i="1"/>
  <c r="F34" i="6"/>
  <c r="BA99" i="1"/>
  <c r="F35" i="6"/>
  <c r="BB99" i="1"/>
  <c r="F37" i="6"/>
  <c r="BD99" i="1"/>
  <c r="T120" i="5" l="1"/>
  <c r="T119" i="5" s="1"/>
  <c r="P128" i="3"/>
  <c r="P127" i="3" s="1"/>
  <c r="AU96" i="1" s="1"/>
  <c r="T280" i="2"/>
  <c r="P150" i="2"/>
  <c r="P149" i="2" s="1"/>
  <c r="AU95" i="1" s="1"/>
  <c r="R128" i="3"/>
  <c r="R127" i="3"/>
  <c r="T150" i="2"/>
  <c r="T149" i="2"/>
  <c r="R120" i="5"/>
  <c r="R119" i="5"/>
  <c r="P120" i="5"/>
  <c r="P119" i="5"/>
  <c r="AU98" i="1" s="1"/>
  <c r="R120" i="4"/>
  <c r="R119" i="4" s="1"/>
  <c r="T128" i="3"/>
  <c r="T127" i="3" s="1"/>
  <c r="P280" i="2"/>
  <c r="R150" i="2"/>
  <c r="T120" i="4"/>
  <c r="T119" i="4" s="1"/>
  <c r="R280" i="2"/>
  <c r="BK128" i="3"/>
  <c r="J128" i="3"/>
  <c r="J97" i="3" s="1"/>
  <c r="BK120" i="4"/>
  <c r="J120" i="4" s="1"/>
  <c r="J97" i="4" s="1"/>
  <c r="BK150" i="2"/>
  <c r="J150" i="2"/>
  <c r="J97" i="2" s="1"/>
  <c r="BK280" i="2"/>
  <c r="J280" i="2" s="1"/>
  <c r="J109" i="2" s="1"/>
  <c r="BK120" i="5"/>
  <c r="J120" i="5"/>
  <c r="J97" i="5" s="1"/>
  <c r="BK120" i="6"/>
  <c r="J120" i="6" s="1"/>
  <c r="J97" i="6" s="1"/>
  <c r="F33" i="2"/>
  <c r="AZ95" i="1"/>
  <c r="J33" i="3"/>
  <c r="AV96" i="1"/>
  <c r="AT96" i="1" s="1"/>
  <c r="J33" i="4"/>
  <c r="AV97" i="1" s="1"/>
  <c r="AT97" i="1" s="1"/>
  <c r="J33" i="5"/>
  <c r="AV98" i="1"/>
  <c r="AT98" i="1" s="1"/>
  <c r="BA94" i="1"/>
  <c r="W30" i="1" s="1"/>
  <c r="J33" i="6"/>
  <c r="AV99" i="1" s="1"/>
  <c r="AT99" i="1" s="1"/>
  <c r="BB94" i="1"/>
  <c r="W31" i="1"/>
  <c r="J33" i="2"/>
  <c r="AV95" i="1"/>
  <c r="AT95" i="1" s="1"/>
  <c r="F33" i="3"/>
  <c r="AZ96" i="1" s="1"/>
  <c r="F33" i="4"/>
  <c r="AZ97" i="1" s="1"/>
  <c r="F33" i="5"/>
  <c r="AZ98" i="1" s="1"/>
  <c r="F33" i="6"/>
  <c r="AZ99" i="1" s="1"/>
  <c r="BD94" i="1"/>
  <c r="W33" i="1" s="1"/>
  <c r="BC94" i="1"/>
  <c r="W32" i="1" s="1"/>
  <c r="R149" i="2" l="1"/>
  <c r="BK149" i="2"/>
  <c r="J149" i="2" s="1"/>
  <c r="J96" i="2" s="1"/>
  <c r="BK127" i="3"/>
  <c r="J127" i="3"/>
  <c r="J96" i="3" s="1"/>
  <c r="BK119" i="4"/>
  <c r="J119" i="4" s="1"/>
  <c r="J96" i="4" s="1"/>
  <c r="BK119" i="5"/>
  <c r="J119" i="5"/>
  <c r="J96" i="5" s="1"/>
  <c r="BK119" i="6"/>
  <c r="J119" i="6" s="1"/>
  <c r="J96" i="6" s="1"/>
  <c r="AU94" i="1"/>
  <c r="AX94" i="1"/>
  <c r="AW94" i="1"/>
  <c r="AK30" i="1"/>
  <c r="AY94" i="1"/>
  <c r="AZ94" i="1"/>
  <c r="W29" i="1" s="1"/>
  <c r="J30" i="6" l="1"/>
  <c r="AG99" i="1"/>
  <c r="J30" i="3"/>
  <c r="AG96" i="1"/>
  <c r="J30" i="2"/>
  <c r="AG95" i="1"/>
  <c r="J30" i="4"/>
  <c r="AG97" i="1"/>
  <c r="J30" i="5"/>
  <c r="AG98" i="1"/>
  <c r="AV94" i="1"/>
  <c r="AK29" i="1"/>
  <c r="J39" i="3" l="1"/>
  <c r="J39" i="5"/>
  <c r="J39" i="4"/>
  <c r="J39" i="2"/>
  <c r="J39" i="6"/>
  <c r="AN96" i="1"/>
  <c r="AN97" i="1"/>
  <c r="AN98" i="1"/>
  <c r="AN99" i="1"/>
  <c r="AN95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<sst xmlns="http://schemas.openxmlformats.org/spreadsheetml/2006/main" count="6909" uniqueCount="1601">
  <si>
    <t>Export Komplet</t>
  </si>
  <si>
    <t/>
  </si>
  <si>
    <t>2.0</t>
  </si>
  <si>
    <t>ZAMOK</t>
  </si>
  <si>
    <t>False</t>
  </si>
  <si>
    <t>{aef03271-b91e-4043-8b32-914640499ee1}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</si>
  <si>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</si>
  <si>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</si>
  <si>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</si>
  <si>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</si>
  <si>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</si>
  <si>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</si>
  <si>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</si>
  <si>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</si>
  <si>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x3cc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</si>
  <si>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</si>
  <si>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</si>
  <si>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Hasičská zbrojnice Štěpánovice-Dobrovolní hasiči, knihovna a ostatní (CÚ 2023)</t>
  </si>
  <si>
    <t>KSO:</t>
  </si>
  <si>
    <t>CC-CZ:</t>
  </si>
  <si>
    <t>Místo:</t>
  </si>
  <si>
    <t xml:space="preserve"> </t>
  </si>
  <si>
    <t>Datum:</t>
  </si>
  <si>
    <t>21. 5. 2023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</si>
  <si>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</si>
  <si>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</si>
  <si>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</si>
  <si>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</si>
  <si>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</si>
  <si>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</si>
  <si>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</si>
  <si>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</si>
  <si>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</si>
  <si>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</si>
  <si>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</si>
  <si>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</si>
  <si>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</si>
  <si>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</si>
  <si>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</si>
  <si>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</si>
  <si>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</si>
  <si>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</si>
  <si>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</si>
  <si>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</si>
  <si>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</si>
  <si>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</si>
  <si>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</si>
  <si>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</si>
  <si>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</si>
  <si>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</si>
  <si>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</si>
  <si>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</si>
  <si>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</si>
  <si>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</si>
  <si>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</si>
  <si>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</si>
  <si>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</si>
  <si>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</si>
  <si>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</si>
  <si>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</si>
  <si>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</si>
  <si>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</si>
  <si>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</si>
  <si>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</si>
  <si>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</si>
  <si>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</si>
  <si>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</si>
  <si>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</si>
  <si>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</si>
  <si>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</si>
  <si>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</si>
  <si>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</si>
  <si>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</si>
  <si>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</si>
  <si>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</si>
  <si>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</si>
  <si>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</si>
  <si>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</si>
  <si>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410001</t>
  </si>
  <si>
    <t>Hasičská zbrojnice</t>
  </si>
  <si>
    <t>STA</t>
  </si>
  <si>
    <t>1</t>
  </si>
  <si>
    <t>{9f9b2f80-2ae4-44b1-85ba-8dab3e29fc96}</t>
  </si>
  <si>
    <t>2</t>
  </si>
  <si>
    <t>410002</t>
  </si>
  <si>
    <t>Parkoviště a venkovní úpravy</t>
  </si>
  <si>
    <t>{0d184c00-c1aa-40a4-9f6e-99f5cb72af83}</t>
  </si>
  <si>
    <t>410003</t>
  </si>
  <si>
    <t>Demolice</t>
  </si>
  <si>
    <t>{9f2b80bf-307d-4a9e-8de8-9a48dba3e038}</t>
  </si>
  <si>
    <t>410004</t>
  </si>
  <si>
    <t>Přeložka plynovodní přípojky</t>
  </si>
  <si>
    <t>{e912b71a-b26c-4117-adf8-5ebf374de6c0}</t>
  </si>
  <si>
    <t>410005</t>
  </si>
  <si>
    <t>Ostatní a vedlejší náklady</t>
  </si>
  <si>
    <t>{85343a08-d787-4db6-afc4-79abcc3998e1}</t>
  </si>
  <si>
    <t>KRYCÍ LIST SOUPISU PRACÍ</t>
  </si>
  <si>
    <t>Objekt:</t>
  </si>
  <si>
    <t>410001 - Hasičská zbrojnice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</si>
  <si>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</si>
  <si>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</si>
  <si>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</si>
  <si>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</si>
  <si>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</si>
  <si>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</si>
  <si>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</si>
  <si>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</si>
  <si>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</si>
  <si>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</si>
  <si>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</si>
  <si>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</si>
  <si>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</si>
  <si>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</si>
  <si>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</si>
  <si>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</si>
  <si>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</si>
  <si>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</si>
  <si>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</si>
  <si>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</si>
  <si>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</si>
  <si>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</si>
  <si>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</si>
  <si>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</si>
  <si>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</si>
  <si>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743 - Elektromontáže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</si>
  <si>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</si>
  <si>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</si>
  <si>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</si>
  <si>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</si>
  <si>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</si>
  <si>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</si>
  <si>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</si>
  <si>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</si>
  <si>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</si>
  <si>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</si>
  <si>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</si>
  <si>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</si>
  <si>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</si>
  <si>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</si>
  <si>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</si>
  <si>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</si>
  <si>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</si>
  <si>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</si>
  <si>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</si>
  <si>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</si>
  <si>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</si>
  <si>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</si>
  <si>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</si>
  <si>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</si>
  <si>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</si>
  <si>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</si>
  <si>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</si>
  <si>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</si>
  <si>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</si>
  <si>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122251103</t>
  </si>
  <si>
    <t>Odkopávky a prokopávky nezapažené v hornině třídy těžitelnosti I skupiny 3 objem do 100 m3 strojně</t>
  </si>
  <si>
    <t>m3</t>
  </si>
  <si>
    <t>4</t>
  </si>
  <si>
    <t>-902948867</t>
  </si>
  <si>
    <t>131251103</t>
  </si>
  <si>
    <t>Hloubení jam nezapažených v hornině třídy těžitelnosti I skupiny 3 objem do 100 m3 strojně</t>
  </si>
  <si>
    <t>2046041215</t>
  </si>
  <si>
    <t>3</t>
  </si>
  <si>
    <t>132251103</t>
  </si>
  <si>
    <t>Hloubení rýh nezapažených š do 800 mm v hornině třídy těžitelnosti I skupiny 3 objem do 100 m3 strojně</t>
  </si>
  <si>
    <t>110127004</t>
  </si>
  <si>
    <t>132251253</t>
  </si>
  <si>
    <t>Hloubení rýh nezapažených š do 2000 mm v hornině třídy těžitelnosti I skupiny 3 objem do 100 m3 strojně</t>
  </si>
  <si>
    <t>553329334</t>
  </si>
  <si>
    <t>5</t>
  </si>
  <si>
    <t>133251101</t>
  </si>
  <si>
    <t>Hloubení šachet nezapažených v hornině třídy těžitelnosti I skupiny 3 objem do 20 m3</t>
  </si>
  <si>
    <t>-566911776</t>
  </si>
  <si>
    <t>6</t>
  </si>
  <si>
    <t>174101101</t>
  </si>
  <si>
    <t>Zásyp jam, šachet rýh nebo kolem objektů sypaninou se zhutněním</t>
  </si>
  <si>
    <t>22</t>
  </si>
  <si>
    <t>7</t>
  </si>
  <si>
    <t>174101103</t>
  </si>
  <si>
    <t>Zásyp zářezů pro podzemní vedení sypaninou se zhutněním</t>
  </si>
  <si>
    <t>24</t>
  </si>
  <si>
    <t>8</t>
  </si>
  <si>
    <t>162751114</t>
  </si>
  <si>
    <t>Vodorovné přemístění přes 6 000 do 7000 m výkopku/sypaniny z horniny třídy těžitelnosti I skupiny 1 až 3</t>
  </si>
  <si>
    <t>1999948821</t>
  </si>
  <si>
    <t>9</t>
  </si>
  <si>
    <t>171251201</t>
  </si>
  <si>
    <t>Uložení sypaniny na skládky nebo meziskládky</t>
  </si>
  <si>
    <t>1740527122</t>
  </si>
  <si>
    <t>10</t>
  </si>
  <si>
    <t>171201231</t>
  </si>
  <si>
    <t>Poplatek za uložení zeminy a kamení na recyklační skládce (skládkovné) kód odpadu 17 05 04</t>
  </si>
  <si>
    <t>t</t>
  </si>
  <si>
    <t>-366922077</t>
  </si>
  <si>
    <t>11</t>
  </si>
  <si>
    <t>151101101</t>
  </si>
  <si>
    <t>Zřízení příložného pažení a rozepření stěn rýh hl do 2 m</t>
  </si>
  <si>
    <t>m2</t>
  </si>
  <si>
    <t>32</t>
  </si>
  <si>
    <t>12</t>
  </si>
  <si>
    <t>151101102</t>
  </si>
  <si>
    <t>Zřízení příložného pažení a rozepření stěn rýh hl do 4 m</t>
  </si>
  <si>
    <t>34</t>
  </si>
  <si>
    <t>13</t>
  </si>
  <si>
    <t>151101111</t>
  </si>
  <si>
    <t>Odstranění příložného pažení a rozepření stěn rýh hl do 2 m</t>
  </si>
  <si>
    <t>36</t>
  </si>
  <si>
    <t>14</t>
  </si>
  <si>
    <t>151101112</t>
  </si>
  <si>
    <t>Odstranění příložného pažení a rozepření stěn rýh hl do 4 m</t>
  </si>
  <si>
    <t>38</t>
  </si>
  <si>
    <t>181951112</t>
  </si>
  <si>
    <t>Úprava pláně v hornině třídy těžitelnosti I skupiny 1 až 3 se zhutněním strojně</t>
  </si>
  <si>
    <t>-1097224982</t>
  </si>
  <si>
    <t>Zakládání</t>
  </si>
  <si>
    <t>16</t>
  </si>
  <si>
    <t>271532212</t>
  </si>
  <si>
    <t>Podsyp pod základové konstrukce se zhutněním z hrubého kameniva frakce 16 až 32 mm</t>
  </si>
  <si>
    <t>42</t>
  </si>
  <si>
    <t>17</t>
  </si>
  <si>
    <t>273321411</t>
  </si>
  <si>
    <t>Základové desky ze ŽB bez zvýšených nároků na prostředí tř. C 20/25</t>
  </si>
  <si>
    <t>-389532614</t>
  </si>
  <si>
    <t>18</t>
  </si>
  <si>
    <t>273362021</t>
  </si>
  <si>
    <t>Výztuž základových desek svařovanými sítěmi Kari</t>
  </si>
  <si>
    <t>46</t>
  </si>
  <si>
    <t>19</t>
  </si>
  <si>
    <t>274321411</t>
  </si>
  <si>
    <t>Základové pasy ze ŽB bez zvýšených nároků na prostředí tř. C 20/25</t>
  </si>
  <si>
    <t>112413964</t>
  </si>
  <si>
    <t>20</t>
  </si>
  <si>
    <t>275313711</t>
  </si>
  <si>
    <t>Základové patky z betonu tř. C 20/25</t>
  </si>
  <si>
    <t>168759199</t>
  </si>
  <si>
    <t>279113144</t>
  </si>
  <si>
    <t>Základová zeď tl přes 250 do 300 mm z tvárnic ztraceného bednění včetně výplně z betonu tř. C 20/25</t>
  </si>
  <si>
    <t>1422685265</t>
  </si>
  <si>
    <t>279113146</t>
  </si>
  <si>
    <t>Základová zeď tl přes 400 do 500 mm z tvárnic ztraceného bednění včetně výplně z betonu tř. C 20/25</t>
  </si>
  <si>
    <t>-776802753</t>
  </si>
  <si>
    <t>23</t>
  </si>
  <si>
    <t>279361821</t>
  </si>
  <si>
    <t>Výztuž základových zdí nosných betonářskou ocelí 10 505</t>
  </si>
  <si>
    <t>54</t>
  </si>
  <si>
    <t>Svislé a kompletní konstrukce</t>
  </si>
  <si>
    <t>311273951</t>
  </si>
  <si>
    <t>Založeni pórobetonového zdiva na zakládací maltu tloušťky 200 mm</t>
  </si>
  <si>
    <t>m</t>
  </si>
  <si>
    <t>-1959639439</t>
  </si>
  <si>
    <t>25</t>
  </si>
  <si>
    <t>311273955</t>
  </si>
  <si>
    <t>Založeni pórobetonového zdiva na zakládací maltu tloušťky 300 mm</t>
  </si>
  <si>
    <t>-861103392</t>
  </si>
  <si>
    <t>26</t>
  </si>
  <si>
    <t>311273959</t>
  </si>
  <si>
    <t>Založeni pórobetonového zdiva na zakládací maltu tloušťky 450 mm</t>
  </si>
  <si>
    <t>1824291364</t>
  </si>
  <si>
    <t>27</t>
  </si>
  <si>
    <t>311272031</t>
  </si>
  <si>
    <t>Zdivo z pórobetonových tvárnic hladkých přes P2 do P4 přes 450 do 600 kg/m3 na tenkovrstvou maltu tl 200 mm</t>
  </si>
  <si>
    <t>1611674922</t>
  </si>
  <si>
    <t>28</t>
  </si>
  <si>
    <t>311272221</t>
  </si>
  <si>
    <t>Zdivo z pórobetonových tvárnic na pero a drážku do P2 do 450 kg/m3 na tenkovrstvou maltu tl 300 mm</t>
  </si>
  <si>
    <t>370448727</t>
  </si>
  <si>
    <t>29</t>
  </si>
  <si>
    <t>311273121</t>
  </si>
  <si>
    <t>Zdivo tepelněizolační z pórobetových tvárnic do P2 do 400 kg/m3 U přes 0,18 do 0,22, tl zdiva 450 mm</t>
  </si>
  <si>
    <t>-844512776</t>
  </si>
  <si>
    <t>30</t>
  </si>
  <si>
    <t>342272215</t>
  </si>
  <si>
    <t>Příčka z pórobetonových hladkých tvárnic na tenkovrstvou maltu tl 75 mm</t>
  </si>
  <si>
    <t>1028469495</t>
  </si>
  <si>
    <t>31</t>
  </si>
  <si>
    <t>342272225</t>
  </si>
  <si>
    <t>Příčka z pórobetonových hladkých tvárnic na tenkovrstvou maltu tl 100 mm</t>
  </si>
  <si>
    <t>-1363382898</t>
  </si>
  <si>
    <t>342272245</t>
  </si>
  <si>
    <t>Příčka z pórobetonových hladkých tvárnic na tenkovrstvou maltu tl 150 mm</t>
  </si>
  <si>
    <t>-1528226136</t>
  </si>
  <si>
    <t>33</t>
  </si>
  <si>
    <t>342291121</t>
  </si>
  <si>
    <t>Ukotvení příček k cihelným konstrukcím plochými kotvami</t>
  </si>
  <si>
    <t>1851954979</t>
  </si>
  <si>
    <t>317142412</t>
  </si>
  <si>
    <t>Překlad nenosný pórobetonový š 75 mm v do 250 mm na tenkovrstvou maltu dl přes 1000 do 1250 mm</t>
  </si>
  <si>
    <t>kus</t>
  </si>
  <si>
    <t>350366289</t>
  </si>
  <si>
    <t>35</t>
  </si>
  <si>
    <t>317142442</t>
  </si>
  <si>
    <t>Překlad nenosný pórobetonový š 150 mm v do 250 mm na tenkovrstvou maltu dl přes 1000 do 1250 mm</t>
  </si>
  <si>
    <t>-736227288</t>
  </si>
  <si>
    <t>317143431</t>
  </si>
  <si>
    <t>Překlad nosný z pórobetonu ve zdech tl 200 mm dl do 1300 mm</t>
  </si>
  <si>
    <t>1717505132</t>
  </si>
  <si>
    <t>37</t>
  </si>
  <si>
    <t>317143432</t>
  </si>
  <si>
    <t>Překlad nosný z pórobetonu ve zdech tl 200 mm dl přes 1300 do 1500 mm</t>
  </si>
  <si>
    <t>1241238704</t>
  </si>
  <si>
    <t>317143433</t>
  </si>
  <si>
    <t>Překlad nosný z pórobetonu ve zdech tl 200 mm dl přes 1500 do 1800 mm</t>
  </si>
  <si>
    <t>669311042</t>
  </si>
  <si>
    <t>39</t>
  </si>
  <si>
    <t>317143434</t>
  </si>
  <si>
    <t>Překlad nosný z pórobetonu ve zdech tl 200 mm dl přes 1800 do 2000 mm</t>
  </si>
  <si>
    <t>804226389</t>
  </si>
  <si>
    <t>40</t>
  </si>
  <si>
    <t>317143451</t>
  </si>
  <si>
    <t>Překlad nosný z pórobetonu ve zdech tl 300 mm dl do 1300 mm</t>
  </si>
  <si>
    <t>-289195159</t>
  </si>
  <si>
    <t>41</t>
  </si>
  <si>
    <t>317143454</t>
  </si>
  <si>
    <t>Překlad nosný z pórobetonu ve zdech tl 300 mm dl přes 1800 do 2100 mm</t>
  </si>
  <si>
    <t>-748729370</t>
  </si>
  <si>
    <t>317143455</t>
  </si>
  <si>
    <t>Překlad nosný z pórobetonu ve zdech tl 300 mm dl přes 2100 do 2400 mm</t>
  </si>
  <si>
    <t>393939570</t>
  </si>
  <si>
    <t>43</t>
  </si>
  <si>
    <t>317941123</t>
  </si>
  <si>
    <t>Osazování ocelových válcovaných nosníků na zdivu I, IE, U, UE nebo L do č 22</t>
  </si>
  <si>
    <t>92</t>
  </si>
  <si>
    <t>44</t>
  </si>
  <si>
    <t>M</t>
  </si>
  <si>
    <t>13010754</t>
  </si>
  <si>
    <t>ocel profilová jakost S235JR (11 375) průřez IPE 220</t>
  </si>
  <si>
    <t>-1226071407</t>
  </si>
  <si>
    <t>45</t>
  </si>
  <si>
    <t>13010824</t>
  </si>
  <si>
    <t>ocel profilová jakost S235JR (11 375) průřez U (UPN) 180</t>
  </si>
  <si>
    <t>2096828707</t>
  </si>
  <si>
    <t>341941005</t>
  </si>
  <si>
    <t>Nosné nebo spojovací svary tl do 18 mm ocelových doplňkových konstrukcí při montáži dílců</t>
  </si>
  <si>
    <t>106</t>
  </si>
  <si>
    <t>47</t>
  </si>
  <si>
    <t>346244382</t>
  </si>
  <si>
    <t>Plentování jednostranné v přes 200 do 300 mm válcovaných nosníků cihlami</t>
  </si>
  <si>
    <t>-1234288219</t>
  </si>
  <si>
    <t>48</t>
  </si>
  <si>
    <t>317998123</t>
  </si>
  <si>
    <t>Tepelná izolace mezi překlady jakékoliv výšky z EPS tl 80 mm</t>
  </si>
  <si>
    <t>-1776767424</t>
  </si>
  <si>
    <t>Vodorovné konstrukce</t>
  </si>
  <si>
    <t>49</t>
  </si>
  <si>
    <t>411121121</t>
  </si>
  <si>
    <t>Montáž prefabrikovaných ŽB stropů ze stropních panelů š 1200 mm dl do 3800 mm</t>
  </si>
  <si>
    <t>-1977365386</t>
  </si>
  <si>
    <t>50</t>
  </si>
  <si>
    <t>411121125</t>
  </si>
  <si>
    <t>Montáž prefabrikovaných ŽB stropů ze stropních panelů š 1200 mm dl přes 3800 do 7000 mm</t>
  </si>
  <si>
    <t>-702484957</t>
  </si>
  <si>
    <t>51</t>
  </si>
  <si>
    <t>411121127</t>
  </si>
  <si>
    <t>Montáž prefabrikovaných ŽB stropů ze stropních panelů š 1200 mm dl přes 7000 mm</t>
  </si>
  <si>
    <t>178398692</t>
  </si>
  <si>
    <t>52</t>
  </si>
  <si>
    <t>59346843</t>
  </si>
  <si>
    <t>panel stropní předpjatý š 1190mm v 160mm, počet lan 9 + 2</t>
  </si>
  <si>
    <t>1992895562</t>
  </si>
  <si>
    <t>53</t>
  </si>
  <si>
    <t>59346871</t>
  </si>
  <si>
    <t>panel stropní předpjatý š 1190mm v 200mm, počet lan 7 + 2</t>
  </si>
  <si>
    <t>634462529</t>
  </si>
  <si>
    <t>59346862</t>
  </si>
  <si>
    <t>panel stropní předpjatý š 1190mm v 250mm, počet lan 8 + 2</t>
  </si>
  <si>
    <t>1052850094</t>
  </si>
  <si>
    <t>55</t>
  </si>
  <si>
    <t>413941125</t>
  </si>
  <si>
    <t>Osazování ocelových válcovaných nosníků stropů I, IE, U, UE nebo L č. 24 a výše nebo výšky přes 220 mm</t>
  </si>
  <si>
    <t>-190577935</t>
  </si>
  <si>
    <t>56</t>
  </si>
  <si>
    <t>13010758</t>
  </si>
  <si>
    <t>ocel profilová jakost S235JR (11 375) průřez IPE 270</t>
  </si>
  <si>
    <t>-802398813</t>
  </si>
  <si>
    <t>57</t>
  </si>
  <si>
    <t>782144569</t>
  </si>
  <si>
    <t>58</t>
  </si>
  <si>
    <t>13010940</t>
  </si>
  <si>
    <t>ocel profilová jakost S235JR (11 375) průřez UPE 220</t>
  </si>
  <si>
    <t>-441442281</t>
  </si>
  <si>
    <t>59</t>
  </si>
  <si>
    <t>417321515</t>
  </si>
  <si>
    <t>Ztužující pásy a věnce ze ŽB tř. C 25/30</t>
  </si>
  <si>
    <t>-1278195960</t>
  </si>
  <si>
    <t>60</t>
  </si>
  <si>
    <t>417351115</t>
  </si>
  <si>
    <t>Zřízení bednění ztužujících věnců</t>
  </si>
  <si>
    <t>136</t>
  </si>
  <si>
    <t>61</t>
  </si>
  <si>
    <t>417351116</t>
  </si>
  <si>
    <t>Odstranění bednění ztužujících věnců</t>
  </si>
  <si>
    <t>138</t>
  </si>
  <si>
    <t>62</t>
  </si>
  <si>
    <t>417361821</t>
  </si>
  <si>
    <t>Výztuž ztužujících pásů a věnců betonářskou ocelí 10 505</t>
  </si>
  <si>
    <t>140</t>
  </si>
  <si>
    <t>63</t>
  </si>
  <si>
    <t>430321414</t>
  </si>
  <si>
    <t>Schodišťová konstrukce a rampa ze ŽB tř. C 25/30</t>
  </si>
  <si>
    <t>146</t>
  </si>
  <si>
    <t>64</t>
  </si>
  <si>
    <t>430361821</t>
  </si>
  <si>
    <t>Výztuž schodišťové konstrukce a rampy betonářskou ocelí 10 505</t>
  </si>
  <si>
    <t>148</t>
  </si>
  <si>
    <t>65</t>
  </si>
  <si>
    <t>431351121</t>
  </si>
  <si>
    <t>Zřízení bednění podest schodišť a ramp přímočarých v do 4 m</t>
  </si>
  <si>
    <t>150</t>
  </si>
  <si>
    <t>66</t>
  </si>
  <si>
    <t>431351122</t>
  </si>
  <si>
    <t>Odstranění bednění podest schodišť a ramp přímočarých v do 4 m</t>
  </si>
  <si>
    <t>152</t>
  </si>
  <si>
    <t>67</t>
  </si>
  <si>
    <t>433351131</t>
  </si>
  <si>
    <t>Zřízení bednění schodnic přímočarých schodišť v do 4 m</t>
  </si>
  <si>
    <t>154</t>
  </si>
  <si>
    <t>68</t>
  </si>
  <si>
    <t>433351132</t>
  </si>
  <si>
    <t>Odstranění bednění schodnic přímočarých schodišť v do 4 m</t>
  </si>
  <si>
    <t>156</t>
  </si>
  <si>
    <t>69</t>
  </si>
  <si>
    <t>434121415</t>
  </si>
  <si>
    <t>Osazení ŽB schodišťových stupňů broušených nebo leštěných na schodnice</t>
  </si>
  <si>
    <t>158</t>
  </si>
  <si>
    <t>70</t>
  </si>
  <si>
    <t>593737920</t>
  </si>
  <si>
    <t>stupeň schodišťový betonový 1200/170/280 mm</t>
  </si>
  <si>
    <t>160</t>
  </si>
  <si>
    <t>71</t>
  </si>
  <si>
    <t>457311115</t>
  </si>
  <si>
    <t>Vyrovnávací nebo spádový beton C 16/20</t>
  </si>
  <si>
    <t>162</t>
  </si>
  <si>
    <t>Trubní vedení</t>
  </si>
  <si>
    <t>72</t>
  </si>
  <si>
    <t>451573111</t>
  </si>
  <si>
    <t>Lože pod potrubí otevřený výkop ze štěrkopísku</t>
  </si>
  <si>
    <t>164</t>
  </si>
  <si>
    <t>73</t>
  </si>
  <si>
    <t>871315211</t>
  </si>
  <si>
    <t>Kanalizační potrubí z tvrdého PVC-systém KG tuhost třídy SN4 DN150</t>
  </si>
  <si>
    <t>166</t>
  </si>
  <si>
    <t>74</t>
  </si>
  <si>
    <t>877310320</t>
  </si>
  <si>
    <t>Montáž odboček na potrubí z PP trub hladkých plnostěnných DN 150</t>
  </si>
  <si>
    <t>168</t>
  </si>
  <si>
    <t>75</t>
  </si>
  <si>
    <t>28611392</t>
  </si>
  <si>
    <t>odbočka kanalizační PVC s hrdlem 160/160/45°</t>
  </si>
  <si>
    <t>-2122689287</t>
  </si>
  <si>
    <t>76</t>
  </si>
  <si>
    <t>891163111</t>
  </si>
  <si>
    <t>Montáž vodovodního ventilu hlavního pro přípojky DN 25</t>
  </si>
  <si>
    <t>172</t>
  </si>
  <si>
    <t>77</t>
  </si>
  <si>
    <t>891173111</t>
  </si>
  <si>
    <t>Montáž vodovodního ventilu hlavního pro přípojky DN 32</t>
  </si>
  <si>
    <t>174</t>
  </si>
  <si>
    <t>78</t>
  </si>
  <si>
    <t>CO-NC2</t>
  </si>
  <si>
    <t>Napojení na stáv.kanalizaci</t>
  </si>
  <si>
    <t>kpl</t>
  </si>
  <si>
    <t>176</t>
  </si>
  <si>
    <t>Úprava povrchů vnitřních</t>
  </si>
  <si>
    <t>79</t>
  </si>
  <si>
    <t>619991011</t>
  </si>
  <si>
    <t>Obalení konstrukcí a prvků fólií přilepenou lepící páskou</t>
  </si>
  <si>
    <t>740380620</t>
  </si>
  <si>
    <t>80</t>
  </si>
  <si>
    <t>611142001</t>
  </si>
  <si>
    <t>Potažení vnitřních stropů sklovláknitým pletivem vtlačeným do tenkovrstvé hmoty</t>
  </si>
  <si>
    <t>2052933556</t>
  </si>
  <si>
    <t>81</t>
  </si>
  <si>
    <t>611311131</t>
  </si>
  <si>
    <t>Potažení vnitřních rovných stropů vápenným štukem tloušťky do 3 mm</t>
  </si>
  <si>
    <t>-414511453</t>
  </si>
  <si>
    <t>82</t>
  </si>
  <si>
    <t>612142001</t>
  </si>
  <si>
    <t>Potažení vnitřních stěn sklovláknitým pletivem vtlačeným do tenkovrstvé hmoty</t>
  </si>
  <si>
    <t>1315300948</t>
  </si>
  <si>
    <t>83</t>
  </si>
  <si>
    <t>612311131</t>
  </si>
  <si>
    <t>Potažení vnitřních stěn vápenným štukem tloušťky do 3 mm</t>
  </si>
  <si>
    <t>-407417613</t>
  </si>
  <si>
    <t>84</t>
  </si>
  <si>
    <t>622143004</t>
  </si>
  <si>
    <t>Montáž omítkových samolepících začišťovacích profilů pro spojení s okenním rámem</t>
  </si>
  <si>
    <t>973474518</t>
  </si>
  <si>
    <t>85</t>
  </si>
  <si>
    <t>59051486.1</t>
  </si>
  <si>
    <t>profil rohový PVC 15x15mm s výztužnou tkaninou š 100mm pro ETICS</t>
  </si>
  <si>
    <t>-892406048</t>
  </si>
  <si>
    <t>86</t>
  </si>
  <si>
    <t>622143003</t>
  </si>
  <si>
    <t>Montáž omítkových plastových nebo pozinkovaných rohových profilů s tkaninou</t>
  </si>
  <si>
    <t>-1631118967</t>
  </si>
  <si>
    <t>87</t>
  </si>
  <si>
    <t>28342205</t>
  </si>
  <si>
    <t>profil začišťovací PVC 6mm s výztužnou tkaninou pro ostění ETICS</t>
  </si>
  <si>
    <t>-892259389</t>
  </si>
  <si>
    <t>Úprava povrchů vnějších</t>
  </si>
  <si>
    <t>88</t>
  </si>
  <si>
    <t>629991011</t>
  </si>
  <si>
    <t>Zakrytí výplní otvorů a svislých ploch fólií přilepenou lepící páskou</t>
  </si>
  <si>
    <t>196</t>
  </si>
  <si>
    <t>89</t>
  </si>
  <si>
    <t>622142001</t>
  </si>
  <si>
    <t>Potažení vnějších stěn sklovláknitým pletivem vtlačeným do tenkovrstvé hmoty</t>
  </si>
  <si>
    <t>-1792659002</t>
  </si>
  <si>
    <t>90</t>
  </si>
  <si>
    <t>622321131</t>
  </si>
  <si>
    <t>Potažení vnějších stěn aktivovaným štukem tloušťky do 3 mm</t>
  </si>
  <si>
    <t>724025468</t>
  </si>
  <si>
    <t>91</t>
  </si>
  <si>
    <t>-1322684502</t>
  </si>
  <si>
    <t>1038819859</t>
  </si>
  <si>
    <t>93</t>
  </si>
  <si>
    <t>789409660</t>
  </si>
  <si>
    <t>94</t>
  </si>
  <si>
    <t>-2006803978</t>
  </si>
  <si>
    <t>Podlahy a podlahové konstrukce</t>
  </si>
  <si>
    <t>95</t>
  </si>
  <si>
    <t>631311114</t>
  </si>
  <si>
    <t>Mazanina tl do 80 mm z betonu prostého tř. C 16/20</t>
  </si>
  <si>
    <t>198</t>
  </si>
  <si>
    <t>96</t>
  </si>
  <si>
    <t>200</t>
  </si>
  <si>
    <t>97</t>
  </si>
  <si>
    <t>631311124</t>
  </si>
  <si>
    <t>Mazanina tl do 120 mm z betonu prostého tř. C 16/20</t>
  </si>
  <si>
    <t>202</t>
  </si>
  <si>
    <t>98</t>
  </si>
  <si>
    <t>204</t>
  </si>
  <si>
    <t>99</t>
  </si>
  <si>
    <t>631341114</t>
  </si>
  <si>
    <t>Mazanina tl přes 50 do 80 mm z betonu lehkého keramického LC 20/22</t>
  </si>
  <si>
    <t>-814335245</t>
  </si>
  <si>
    <t>100</t>
  </si>
  <si>
    <t>631362021</t>
  </si>
  <si>
    <t>Výztuž mazanin svařovanými sítěmi Kari</t>
  </si>
  <si>
    <t>208</t>
  </si>
  <si>
    <t>101</t>
  </si>
  <si>
    <t>632451022</t>
  </si>
  <si>
    <t>Vyrovnávací potěr tl do 30 mm z MC 15 provedený v pásu</t>
  </si>
  <si>
    <t>210</t>
  </si>
  <si>
    <t>102</t>
  </si>
  <si>
    <t>CO-NC</t>
  </si>
  <si>
    <t>Drátkobeton tl.150 mm</t>
  </si>
  <si>
    <t>212</t>
  </si>
  <si>
    <t>103</t>
  </si>
  <si>
    <t>632481213</t>
  </si>
  <si>
    <t>Separační vrstva z PE fólie</t>
  </si>
  <si>
    <t>214</t>
  </si>
  <si>
    <t>Osazování výplní otvorů</t>
  </si>
  <si>
    <t>104</t>
  </si>
  <si>
    <t>642942611</t>
  </si>
  <si>
    <t>Osazování zárubní nebo rámů dveřních kovových do 2,5 m2 na montážní pěnu</t>
  </si>
  <si>
    <t>216</t>
  </si>
  <si>
    <t>105</t>
  </si>
  <si>
    <t>55331481</t>
  </si>
  <si>
    <t>zárubeň jednokřídlá ocelová pro zdění tl stěny 75-100mm rozměru 700/1970, 2100mm</t>
  </si>
  <si>
    <t>-509572905</t>
  </si>
  <si>
    <t>55331482</t>
  </si>
  <si>
    <t>zárubeň jednokřídlá ocelová pro zdění tl stěny 75-100mm rozměru 800/1970, 2100mm</t>
  </si>
  <si>
    <t>-884507607</t>
  </si>
  <si>
    <t>107</t>
  </si>
  <si>
    <t>642942721</t>
  </si>
  <si>
    <t>Osazování zárubní nebo rámů dveřních kovových do 4 m2 na montážní pěnu</t>
  </si>
  <si>
    <t>222</t>
  </si>
  <si>
    <t>108</t>
  </si>
  <si>
    <t>55331729</t>
  </si>
  <si>
    <t>zárubeň dvoukřídlá ocelová tl stěny 75-100mm rozměru 1450/1970, 2100mm</t>
  </si>
  <si>
    <t>684440590</t>
  </si>
  <si>
    <t>109</t>
  </si>
  <si>
    <t>642945111</t>
  </si>
  <si>
    <t>Osazování protipožárních nebo protiplynových zárubní dveří jednokřídlových do 2,5 m2</t>
  </si>
  <si>
    <t>411456784</t>
  </si>
  <si>
    <t>110</t>
  </si>
  <si>
    <t>55331557</t>
  </si>
  <si>
    <t>zárubeň jednokřídlá ocelová pro zdění s protipožární úpravou tl stěny 75-100mm rozměru 800/1970, 2100mm</t>
  </si>
  <si>
    <t>1379387095</t>
  </si>
  <si>
    <t>111</t>
  </si>
  <si>
    <t>642945112</t>
  </si>
  <si>
    <t>Osazování protipožárních nebo protiplynových zárubní dveří dvoukřídlových přes 2,5 do 6,5 m2</t>
  </si>
  <si>
    <t>1080209823</t>
  </si>
  <si>
    <t>112</t>
  </si>
  <si>
    <t>55331759</t>
  </si>
  <si>
    <t>zárubeň dvoukřídlá ocelová pro zdění s protipožární úpravou tl stěny 75-100mm rozměru 1450/1970, 2100mm</t>
  </si>
  <si>
    <t>-750701211</t>
  </si>
  <si>
    <t>Lešení a stavební výtahy</t>
  </si>
  <si>
    <t>113</t>
  </si>
  <si>
    <t>941111131</t>
  </si>
  <si>
    <t>Montáž lešení řadového trubkového lehkého s podlahami zatížení do 200 kg/m2 š do 1,5 m v do 10 m</t>
  </si>
  <si>
    <t>230</t>
  </si>
  <si>
    <t>114</t>
  </si>
  <si>
    <t>941111231</t>
  </si>
  <si>
    <t>Příplatek k lešení řadovému trubkovému lehkému s podlahami š 1,5 m v 10 m za první a ZKD den použití</t>
  </si>
  <si>
    <t>232</t>
  </si>
  <si>
    <t>115</t>
  </si>
  <si>
    <t>941111831</t>
  </si>
  <si>
    <t>Demontáž lešení řadového trubkového lehkého s podlahami zatížení do 200 kg/m2 š do 1,5 m v do 10 m</t>
  </si>
  <si>
    <t>234</t>
  </si>
  <si>
    <t>116</t>
  </si>
  <si>
    <t>949101111</t>
  </si>
  <si>
    <t>Lešení pomocné pro objekty pozemních staveb s lešeňovou podlahou v do 1,9 m zatížení do 150 kg/m2</t>
  </si>
  <si>
    <t>236</t>
  </si>
  <si>
    <t>117</t>
  </si>
  <si>
    <t>949101112</t>
  </si>
  <si>
    <t>Lešení pomocné pro objekty pozemních staveb s lešeňovou podlahou v do 3,5 m zatížení do 150 kg/m2</t>
  </si>
  <si>
    <t>238</t>
  </si>
  <si>
    <t>998</t>
  </si>
  <si>
    <t>Přesun hmot</t>
  </si>
  <si>
    <t>118</t>
  </si>
  <si>
    <t>998011002</t>
  </si>
  <si>
    <t>Přesun hmot pro budovy zděné v do 12 m</t>
  </si>
  <si>
    <t>240</t>
  </si>
  <si>
    <t>PSV</t>
  </si>
  <si>
    <t>711</t>
  </si>
  <si>
    <t>Izolace proti vodě, vlhkosti a plynům</t>
  </si>
  <si>
    <t>119</t>
  </si>
  <si>
    <t>711111001</t>
  </si>
  <si>
    <t>Provedení izolace proti zemní vlhkosti vodorovné za studena nátěrem penetračním</t>
  </si>
  <si>
    <t>242</t>
  </si>
  <si>
    <t>120</t>
  </si>
  <si>
    <t>711112001</t>
  </si>
  <si>
    <t>Provedení izolace proti zemní vlhkosti svislé za studena nátěrem penetračním</t>
  </si>
  <si>
    <t>244</t>
  </si>
  <si>
    <t>121</t>
  </si>
  <si>
    <t>11163150</t>
  </si>
  <si>
    <t>lak penetrační asfaltový</t>
  </si>
  <si>
    <t>-1504660282</t>
  </si>
  <si>
    <t>122</t>
  </si>
  <si>
    <t>711141559</t>
  </si>
  <si>
    <t>Provedení izolace proti zemní vlhkosti pásy přitavením vodorovné NAIP</t>
  </si>
  <si>
    <t>248</t>
  </si>
  <si>
    <t>123</t>
  </si>
  <si>
    <t>711142559</t>
  </si>
  <si>
    <t>Provedení izolace proti zemní vlhkosti pásy přitavením svislé NAIP</t>
  </si>
  <si>
    <t>250</t>
  </si>
  <si>
    <t>124</t>
  </si>
  <si>
    <t>62832000</t>
  </si>
  <si>
    <t>pás asfaltový natavitelný oxidovaný tl 3,0mm typu V60 S30 s vložkou ze skleněné rohože, s jemnozrnným minerálním posypem</t>
  </si>
  <si>
    <t>-612510599</t>
  </si>
  <si>
    <t>125</t>
  </si>
  <si>
    <t>62836110</t>
  </si>
  <si>
    <t>pás asfaltový natavitelný oxidovaný tl 4,0mm s vložkou z hliníkové fólie / hliníkové fólie s textilií, se spalitelnou PE folií nebo jemnozrnným minerálním posypem</t>
  </si>
  <si>
    <t>738557997</t>
  </si>
  <si>
    <t>126</t>
  </si>
  <si>
    <t>998711102</t>
  </si>
  <si>
    <t>Přesun hmot tonážní pro izolace proti vodě, vlhkosti a plynům v objektech výšky do 12 m</t>
  </si>
  <si>
    <t>256</t>
  </si>
  <si>
    <t>713</t>
  </si>
  <si>
    <t>Izolace tepelné</t>
  </si>
  <si>
    <t>127</t>
  </si>
  <si>
    <t>713111122</t>
  </si>
  <si>
    <t>Montáž izolace tepelné spodem stropů s přibitím rohoží, pásů, dílců, desek</t>
  </si>
  <si>
    <t>258</t>
  </si>
  <si>
    <t>128</t>
  </si>
  <si>
    <t>63141195</t>
  </si>
  <si>
    <t>deska tepelně izolační minerální do šikmých střech a stěn λ=0,035-0,038 tl 200mm</t>
  </si>
  <si>
    <t>441227493</t>
  </si>
  <si>
    <t>129</t>
  </si>
  <si>
    <t>713121111</t>
  </si>
  <si>
    <t>Montáž izolace tepelné podlah volně kladenými rohožemi, pásy, dílci, deskami 1 vrstva</t>
  </si>
  <si>
    <t>262</t>
  </si>
  <si>
    <t>130</t>
  </si>
  <si>
    <t>28372306</t>
  </si>
  <si>
    <t>deska EPS 100 pro konstrukce s běžným zatížením λ=0,037 tl 60mm</t>
  </si>
  <si>
    <t>72782907</t>
  </si>
  <si>
    <t>131</t>
  </si>
  <si>
    <t>28372310</t>
  </si>
  <si>
    <t>deska EPS 100 pro konstrukce s běžným zatížením λ=0,037 tl 90mm</t>
  </si>
  <si>
    <t>2069143583</t>
  </si>
  <si>
    <t>132</t>
  </si>
  <si>
    <t>713131141</t>
  </si>
  <si>
    <t>Montáž izolace tepelné stěn a základů lepením celoplošně rohoží, pásů, dílců, desek</t>
  </si>
  <si>
    <t>268</t>
  </si>
  <si>
    <t>133</t>
  </si>
  <si>
    <t>28376456</t>
  </si>
  <si>
    <t>deska z polystyrénu XPS, hrana polodrážková a hladký povrch 500kPa tl 80mm</t>
  </si>
  <si>
    <t>1811524402</t>
  </si>
  <si>
    <t>134</t>
  </si>
  <si>
    <t>998713102</t>
  </si>
  <si>
    <t>Přesun hmot tonážní pro izolace tepelné v objektech v do 12 m</t>
  </si>
  <si>
    <t>272</t>
  </si>
  <si>
    <t>721</t>
  </si>
  <si>
    <t>Zdravotechnika - vnitřní kanalizace</t>
  </si>
  <si>
    <t>135</t>
  </si>
  <si>
    <t>721173401</t>
  </si>
  <si>
    <t>Potrubí kanalizační z PVC SN 4 svodné DN 100</t>
  </si>
  <si>
    <t>274</t>
  </si>
  <si>
    <t>721173402</t>
  </si>
  <si>
    <t>Potrubí kanalizační z PVC SN 4 svodné DN 125</t>
  </si>
  <si>
    <t>276</t>
  </si>
  <si>
    <t>137</t>
  </si>
  <si>
    <t>721173403</t>
  </si>
  <si>
    <t>Potrubí kanalizační z PVC SN 4 svodné DN 150</t>
  </si>
  <si>
    <t>278</t>
  </si>
  <si>
    <t>721174042</t>
  </si>
  <si>
    <t>Potrubí kanalizační z PP připojovací systém HT DN 40</t>
  </si>
  <si>
    <t>280</t>
  </si>
  <si>
    <t>139</t>
  </si>
  <si>
    <t>721174043</t>
  </si>
  <si>
    <t>Potrubí kanalizační z PP připojovací systém HT DN 50</t>
  </si>
  <si>
    <t>282</t>
  </si>
  <si>
    <t>721174044</t>
  </si>
  <si>
    <t>Potrubí kanalizační z PP připojovací systém HT DN 70</t>
  </si>
  <si>
    <t>284</t>
  </si>
  <si>
    <t>141</t>
  </si>
  <si>
    <t>28611604</t>
  </si>
  <si>
    <t>čistící kus kanalizační PVC DN 100</t>
  </si>
  <si>
    <t>1334404738</t>
  </si>
  <si>
    <t>142</t>
  </si>
  <si>
    <t>721273153</t>
  </si>
  <si>
    <t>Hlavice ventilační polypropylen PP DN 110</t>
  </si>
  <si>
    <t>288</t>
  </si>
  <si>
    <t>143</t>
  </si>
  <si>
    <t>894211111</t>
  </si>
  <si>
    <t>Šachty kanalizační kruhové z prostého betonu na potrubí DN 200 dno beton tř. C 25/30</t>
  </si>
  <si>
    <t>290</t>
  </si>
  <si>
    <t>144</t>
  </si>
  <si>
    <t>59224187</t>
  </si>
  <si>
    <t>prstenec šachtový vyrovnávací betonový tl.100mm</t>
  </si>
  <si>
    <t>-1265593843</t>
  </si>
  <si>
    <t>145</t>
  </si>
  <si>
    <t>59224067</t>
  </si>
  <si>
    <t>skruž betonová 1000x500x120 mm</t>
  </si>
  <si>
    <t>-1434186376</t>
  </si>
  <si>
    <t>59224065</t>
  </si>
  <si>
    <t>skruž betonová 1000x250x120 mm</t>
  </si>
  <si>
    <t>1282612685</t>
  </si>
  <si>
    <t>147</t>
  </si>
  <si>
    <t>59224167</t>
  </si>
  <si>
    <t>skruž betonová přechodová 625/1000x600x120 mm</t>
  </si>
  <si>
    <t>298</t>
  </si>
  <si>
    <t>899104112</t>
  </si>
  <si>
    <t>Osazení poklopů litinových nebo ocelových včetně rámů pro třídu zatížení D400, E600</t>
  </si>
  <si>
    <t>567401185</t>
  </si>
  <si>
    <t>149</t>
  </si>
  <si>
    <t>28661935</t>
  </si>
  <si>
    <t>poklop šachtový litinový DN 600 pro třídu zatížení D400</t>
  </si>
  <si>
    <t>570073133</t>
  </si>
  <si>
    <t>304</t>
  </si>
  <si>
    <t>151</t>
  </si>
  <si>
    <t>721290111</t>
  </si>
  <si>
    <t>Zkouška těsnosti potrubí kanalizace vodou do DN 125</t>
  </si>
  <si>
    <t>306</t>
  </si>
  <si>
    <t>721290112</t>
  </si>
  <si>
    <t>Zkouška těsnosti potrubí kanalizace vodou do DN 200</t>
  </si>
  <si>
    <t>308</t>
  </si>
  <si>
    <t>153</t>
  </si>
  <si>
    <t>998721102</t>
  </si>
  <si>
    <t>Přesun hmot tonážní pro vnitřní kanalizace v objektech v do 12 m</t>
  </si>
  <si>
    <t>310</t>
  </si>
  <si>
    <t>722</t>
  </si>
  <si>
    <t>Zdravotechnika - vnitřní vodovod</t>
  </si>
  <si>
    <t>871161141</t>
  </si>
  <si>
    <t>Montáž potrubí z PE100 SDR 11 otevřený výkop svařovaných na tupo D 32 x 3,0 mm</t>
  </si>
  <si>
    <t>657709727</t>
  </si>
  <si>
    <t>155</t>
  </si>
  <si>
    <t>28613109</t>
  </si>
  <si>
    <t>trubka vodovodní PE100 PN 16 SDR11 25x2,3mm</t>
  </si>
  <si>
    <t>325580155</t>
  </si>
  <si>
    <t>28613110</t>
  </si>
  <si>
    <t>trubka vodovodní PE100 PN 16 SDR11 32x3,0mm</t>
  </si>
  <si>
    <t>-2004863657</t>
  </si>
  <si>
    <t>157</t>
  </si>
  <si>
    <t>722174002</t>
  </si>
  <si>
    <t>Potrubí vodovodní plastové PPR svar polyfuze PN 16 D 20 x 2,8 mm</t>
  </si>
  <si>
    <t>320</t>
  </si>
  <si>
    <t>722174003</t>
  </si>
  <si>
    <t>Potrubí vodovodní plastové PPR svar polyfuze PN 16 D 25 x 3,5 mm</t>
  </si>
  <si>
    <t>322</t>
  </si>
  <si>
    <t>159</t>
  </si>
  <si>
    <t>722181111</t>
  </si>
  <si>
    <t>Ochrana vodovodního potrubí plstěnými pásy do DN 20 mm</t>
  </si>
  <si>
    <t>324</t>
  </si>
  <si>
    <t>722181113</t>
  </si>
  <si>
    <t>Ochrana vodovodního potrubí plstěnými pásy do DN 25 mm</t>
  </si>
  <si>
    <t>326</t>
  </si>
  <si>
    <t>161</t>
  </si>
  <si>
    <t>722231141</t>
  </si>
  <si>
    <t>Ventil závitový pojistný rohový G 1/2</t>
  </si>
  <si>
    <t>328</t>
  </si>
  <si>
    <t>722240122</t>
  </si>
  <si>
    <t>Kohout kulový plastový PPR DN 20</t>
  </si>
  <si>
    <t>330</t>
  </si>
  <si>
    <t>163</t>
  </si>
  <si>
    <t>722240123</t>
  </si>
  <si>
    <t>Kohout kulový plastový PPR DN 25</t>
  </si>
  <si>
    <t>332</t>
  </si>
  <si>
    <t>722270101</t>
  </si>
  <si>
    <t>Sestava vodoměrová závitová G 3/4</t>
  </si>
  <si>
    <t>soubor</t>
  </si>
  <si>
    <t>334</t>
  </si>
  <si>
    <t>165</t>
  </si>
  <si>
    <t>452311131</t>
  </si>
  <si>
    <t>Podkladní desky z betonu prostého tř. C 12/15 otevřený výkop</t>
  </si>
  <si>
    <t>336</t>
  </si>
  <si>
    <t>893811163</t>
  </si>
  <si>
    <t>Osazení vodoměrné šachty kruhové z PP samonosné pro běžné zatížení D do 1,2 m hl přes 1,4 do 1,6 m</t>
  </si>
  <si>
    <t>-1656879403</t>
  </si>
  <si>
    <t>167</t>
  </si>
  <si>
    <t>CO-SP</t>
  </si>
  <si>
    <t>dodávka PVC vodoměr.šachty VŠ1 vč.poklopu a žebříku</t>
  </si>
  <si>
    <t>ks</t>
  </si>
  <si>
    <t>340</t>
  </si>
  <si>
    <t>894201212</t>
  </si>
  <si>
    <t>Stěny šachet tl nad 200 mm z prostého betonu bez zvýšených nároků na prostředí tř. C 12/15</t>
  </si>
  <si>
    <t>1276650994</t>
  </si>
  <si>
    <t>169</t>
  </si>
  <si>
    <t>411121232</t>
  </si>
  <si>
    <t>Montáž prefabrikovaných ŽB stropů ze stropních desek dl do 1800 mm</t>
  </si>
  <si>
    <t>344</t>
  </si>
  <si>
    <t>170</t>
  </si>
  <si>
    <t>59341022</t>
  </si>
  <si>
    <t>deska stropní plná PZD 1190x340x70mm</t>
  </si>
  <si>
    <t>2091328653</t>
  </si>
  <si>
    <t>171</t>
  </si>
  <si>
    <t>722290215</t>
  </si>
  <si>
    <t>Zkouška těsnosti vodovodního potrubí hrdlového nebo přírubového do DN 100</t>
  </si>
  <si>
    <t>348</t>
  </si>
  <si>
    <t>722290234</t>
  </si>
  <si>
    <t>Proplach a dezinfekce vodovodního potrubí do DN 80</t>
  </si>
  <si>
    <t>350</t>
  </si>
  <si>
    <t>173</t>
  </si>
  <si>
    <t>998722102</t>
  </si>
  <si>
    <t>Přesun hmot tonážní tonážní pro vnitřní vodovod v objektech v do 12 m</t>
  </si>
  <si>
    <t>352</t>
  </si>
  <si>
    <t>723</t>
  </si>
  <si>
    <t>Zdravotechnika - vnitřní plynovod</t>
  </si>
  <si>
    <t>CO-NC5</t>
  </si>
  <si>
    <t>Rozvod vnitřního plynu</t>
  </si>
  <si>
    <t>354</t>
  </si>
  <si>
    <t>725</t>
  </si>
  <si>
    <t>Zdravotechnika - zařizovací předměty</t>
  </si>
  <si>
    <t>175</t>
  </si>
  <si>
    <t>726111031</t>
  </si>
  <si>
    <t>Instalační předstěna pro klozet s ovládáním zepředu v 1080 mm závěsný do masivní zděné kce</t>
  </si>
  <si>
    <t>-868021834</t>
  </si>
  <si>
    <t>725112022</t>
  </si>
  <si>
    <t>Klozet keramický závěsný na nosné stěny s hlubokým splachováním odpad vodorovný</t>
  </si>
  <si>
    <t>260510920</t>
  </si>
  <si>
    <t>177</t>
  </si>
  <si>
    <t>725121001</t>
  </si>
  <si>
    <t xml:space="preserve">Splachovač automatický pisoáru </t>
  </si>
  <si>
    <t>-214292877</t>
  </si>
  <si>
    <t>178</t>
  </si>
  <si>
    <t>725121501</t>
  </si>
  <si>
    <t>Pisoárový záchodek keramický bez splachovací nádrže bez odsávání a otvoru pro ventil</t>
  </si>
  <si>
    <t>358</t>
  </si>
  <si>
    <t>179</t>
  </si>
  <si>
    <t>725211601</t>
  </si>
  <si>
    <t>Umyvadlo keramické připevněné na stěnu šrouby bílé bez krytu na sifon 500 mm</t>
  </si>
  <si>
    <t>360</t>
  </si>
  <si>
    <t>180</t>
  </si>
  <si>
    <t>725211603</t>
  </si>
  <si>
    <t>Umyvadlo keramické připevněné na stěnu šrouby bílé bez krytu na sifon 600 mm</t>
  </si>
  <si>
    <t>362</t>
  </si>
  <si>
    <t>181</t>
  </si>
  <si>
    <t>725311111</t>
  </si>
  <si>
    <t>Dřez jednoduchý keramický se zápachovou uzávěrkou 590x450 mm</t>
  </si>
  <si>
    <t>364</t>
  </si>
  <si>
    <t>182</t>
  </si>
  <si>
    <t>725331111</t>
  </si>
  <si>
    <t>Výlevka bez výtokových armatur keramická se sklopnou plastovou mřížkou 425 mm</t>
  </si>
  <si>
    <t>366</t>
  </si>
  <si>
    <t>183</t>
  </si>
  <si>
    <t>725531102</t>
  </si>
  <si>
    <t>Elektrický ohřívač zásobníkový přepadový beztlakový 10 l / 2 kW</t>
  </si>
  <si>
    <t>368</t>
  </si>
  <si>
    <t>184</t>
  </si>
  <si>
    <t>725821311</t>
  </si>
  <si>
    <t>Baterie dřezové nástěnné pákové s otáčivým kulatým ústím a délkou ramínka 200 mm</t>
  </si>
  <si>
    <t>370</t>
  </si>
  <si>
    <t>185</t>
  </si>
  <si>
    <t>725822611</t>
  </si>
  <si>
    <t>Baterie umyvadlové stojánkové pákové bez výpusti</t>
  </si>
  <si>
    <t>372</t>
  </si>
  <si>
    <t>186</t>
  </si>
  <si>
    <t>725822613</t>
  </si>
  <si>
    <t>Baterie umyvadlová stojánková páková s výpustí</t>
  </si>
  <si>
    <t>1248151834</t>
  </si>
  <si>
    <t>187</t>
  </si>
  <si>
    <t>725291706R</t>
  </si>
  <si>
    <t>Doplňky zařízení koupelen a záchodů smaltované madlo sklopné dl.850 mm</t>
  </si>
  <si>
    <t>376</t>
  </si>
  <si>
    <t>188</t>
  </si>
  <si>
    <t>725291708R</t>
  </si>
  <si>
    <t>Doplňky zařízení koupelen a záchodů smaltované madlo rovné dl 600 mm</t>
  </si>
  <si>
    <t>378</t>
  </si>
  <si>
    <t>189</t>
  </si>
  <si>
    <t>998725102</t>
  </si>
  <si>
    <t>Přesun hmot tonážní pro zařizovací předměty v objektech v do 12 m</t>
  </si>
  <si>
    <t>380</t>
  </si>
  <si>
    <t>733</t>
  </si>
  <si>
    <t>Ústřední vytápění - rozvodné potrubí</t>
  </si>
  <si>
    <t>190</t>
  </si>
  <si>
    <t>CO-NC6</t>
  </si>
  <si>
    <t>Rozvody ústředního vytápění</t>
  </si>
  <si>
    <t>382</t>
  </si>
  <si>
    <t>743</t>
  </si>
  <si>
    <t>Elektromontáže</t>
  </si>
  <si>
    <t>191</t>
  </si>
  <si>
    <t>CO-NC3</t>
  </si>
  <si>
    <t>Rozvody elektroinstalace vč.hromosvodu</t>
  </si>
  <si>
    <t>384</t>
  </si>
  <si>
    <t>751</t>
  </si>
  <si>
    <t>Vzduchotechnika</t>
  </si>
  <si>
    <t>192</t>
  </si>
  <si>
    <t>CO-NC10</t>
  </si>
  <si>
    <t>Rozvody vzduchotechniky vč.kompletace</t>
  </si>
  <si>
    <t>675443122</t>
  </si>
  <si>
    <t>762</t>
  </si>
  <si>
    <t>Konstrukce tesařské</t>
  </si>
  <si>
    <t>193</t>
  </si>
  <si>
    <t>762341210</t>
  </si>
  <si>
    <t>Montáž bednění střech rovných a šikmých sklonu do 60° z hrubých prken na sraz tl do 32 mm</t>
  </si>
  <si>
    <t>1118880670</t>
  </si>
  <si>
    <t>194</t>
  </si>
  <si>
    <t>60515111</t>
  </si>
  <si>
    <t>řezivo jehličnaté boční prkno 20-30mm</t>
  </si>
  <si>
    <t>1501589011</t>
  </si>
  <si>
    <t>195</t>
  </si>
  <si>
    <t>762342214</t>
  </si>
  <si>
    <t>Montáž laťování na střechách jednoduchých sklonu do 60° osové vzdálenosti do 360 mm</t>
  </si>
  <si>
    <t>386</t>
  </si>
  <si>
    <t>60514114</t>
  </si>
  <si>
    <t>řezivo jehličnaté lať impregnovaná dl 4 m</t>
  </si>
  <si>
    <t>164628460</t>
  </si>
  <si>
    <t>197</t>
  </si>
  <si>
    <t>762342511</t>
  </si>
  <si>
    <t>Montáž kontralatí na podklad bez tepelné izolace</t>
  </si>
  <si>
    <t>-212576005</t>
  </si>
  <si>
    <t>1999243260</t>
  </si>
  <si>
    <t>199</t>
  </si>
  <si>
    <t>762395000</t>
  </si>
  <si>
    <t>Spojovací prostředky pro montáž krovu, bednění, laťování, světlíky, klíny</t>
  </si>
  <si>
    <t>390</t>
  </si>
  <si>
    <t>762810023</t>
  </si>
  <si>
    <t>Podbití vazníků z desek OSB tl 15 mm na pero a drážku šroubovaných na trámy</t>
  </si>
  <si>
    <t>1859249732</t>
  </si>
  <si>
    <t>201</t>
  </si>
  <si>
    <t>762842221</t>
  </si>
  <si>
    <t xml:space="preserve">Montáž podbíjení střech šikmých vnějšího přesahu š přes 0,8 m </t>
  </si>
  <si>
    <t>536242368</t>
  </si>
  <si>
    <t>60511013</t>
  </si>
  <si>
    <t>fasádní desky cembrit</t>
  </si>
  <si>
    <t>-346511704</t>
  </si>
  <si>
    <t>203</t>
  </si>
  <si>
    <t>762895000</t>
  </si>
  <si>
    <t>Spojovací prostředky pro montáž záklopu, stropnice a podbíjení</t>
  </si>
  <si>
    <t>-1121038933</t>
  </si>
  <si>
    <t>998762102</t>
  </si>
  <si>
    <t>Přesun hmot tonážní pro kce tesařské v objektech v do 12 m</t>
  </si>
  <si>
    <t>392</t>
  </si>
  <si>
    <t>763</t>
  </si>
  <si>
    <t>Konstrukce suché výstavby</t>
  </si>
  <si>
    <t>205</t>
  </si>
  <si>
    <t>763135101</t>
  </si>
  <si>
    <t>Montáž SDK kazetového podhledu z kazet 600x600 mm na zavěšenou viditelnou nosnou konstrukci</t>
  </si>
  <si>
    <t>-792718365</t>
  </si>
  <si>
    <t>206</t>
  </si>
  <si>
    <t>59030570</t>
  </si>
  <si>
    <t>podhled kazetový bez děrování viditelný rastr tl 10mm 600x600mm</t>
  </si>
  <si>
    <t>-2124327370</t>
  </si>
  <si>
    <t>207</t>
  </si>
  <si>
    <t>763412112</t>
  </si>
  <si>
    <t>Sanitární příčky do suchého prostředí, desky laminované tl 18 mm</t>
  </si>
  <si>
    <t>-1879262408</t>
  </si>
  <si>
    <t>763412122</t>
  </si>
  <si>
    <t>Dveře sanitárních příček, desky laminované tl 18 mm, š do 800 mm, v do 2000 mm</t>
  </si>
  <si>
    <t>-1793444452</t>
  </si>
  <si>
    <t>209</t>
  </si>
  <si>
    <t>763732116</t>
  </si>
  <si>
    <t>Montáž dřevostaveb střešní konstrukce v do 10 m z příhradových vazníků konstrukční délky do 20 m</t>
  </si>
  <si>
    <t>396</t>
  </si>
  <si>
    <t>CO-SP2</t>
  </si>
  <si>
    <t>příhradový vazník L14,3 m</t>
  </si>
  <si>
    <t>398</t>
  </si>
  <si>
    <t>211</t>
  </si>
  <si>
    <t>CO-NC7</t>
  </si>
  <si>
    <t>Autojeřáb 20t</t>
  </si>
  <si>
    <t>hod</t>
  </si>
  <si>
    <t>400</t>
  </si>
  <si>
    <t>998763302</t>
  </si>
  <si>
    <t>Přesun hmot tonážní pro sádrokartonové konstrukce v objektech v do 12 m</t>
  </si>
  <si>
    <t>402</t>
  </si>
  <si>
    <t>764</t>
  </si>
  <si>
    <t>Konstrukce klempířské</t>
  </si>
  <si>
    <t>213</t>
  </si>
  <si>
    <t>764111641</t>
  </si>
  <si>
    <t>Krytina střechy rovné drážkováním ze svitků z Pz plechu s povrchovou úpravou do rš 670 mm sklonu do 30°</t>
  </si>
  <si>
    <t>-1307120064</t>
  </si>
  <si>
    <t>765135001</t>
  </si>
  <si>
    <t xml:space="preserve">Montáž střešních doplňků </t>
  </si>
  <si>
    <t>227993108</t>
  </si>
  <si>
    <t>215</t>
  </si>
  <si>
    <t>59161153</t>
  </si>
  <si>
    <t>Manžeta rozebíratelná</t>
  </si>
  <si>
    <t>-522087542</t>
  </si>
  <si>
    <t>59164612</t>
  </si>
  <si>
    <t>odvětrávací komplet</t>
  </si>
  <si>
    <t>1094753712</t>
  </si>
  <si>
    <t>217</t>
  </si>
  <si>
    <t>764211605</t>
  </si>
  <si>
    <t>Oplechování větraného hřebene z oblých hřebenáčů s větracím pásem z Pz s povrch úpravou rš 400 mm</t>
  </si>
  <si>
    <t>-1618844287</t>
  </si>
  <si>
    <t>218</t>
  </si>
  <si>
    <t>764212633</t>
  </si>
  <si>
    <t>Oplechování štítu závětrnou lištou z Pz s povrchovou úpravou rš 250 mm</t>
  </si>
  <si>
    <t>-723696446</t>
  </si>
  <si>
    <t>219</t>
  </si>
  <si>
    <t>764212662</t>
  </si>
  <si>
    <t>Oplechování rovné okapové hrany z Pz s povrchovou úpravou rš 200 mm</t>
  </si>
  <si>
    <t>-998568851</t>
  </si>
  <si>
    <t>220</t>
  </si>
  <si>
    <t>764213456</t>
  </si>
  <si>
    <t>Sněhový zachytávač krytiny z Pz plechu průběžný dvoutrubkový</t>
  </si>
  <si>
    <t>-2060399917</t>
  </si>
  <si>
    <t>221</t>
  </si>
  <si>
    <t>764213652</t>
  </si>
  <si>
    <t>Střešní výlez pro krytinu skládanou nebo plechovou z Pz s povrchovou úpravou</t>
  </si>
  <si>
    <t>587858812</t>
  </si>
  <si>
    <t>764216604</t>
  </si>
  <si>
    <t>Oplechování rovných parapetů mechanicky kotvené z Pz s povrchovou úpravou rš 330 mm</t>
  </si>
  <si>
    <t>393206221</t>
  </si>
  <si>
    <t>223</t>
  </si>
  <si>
    <t>764511602</t>
  </si>
  <si>
    <t>Žlab podokapní půlkruhový z Pz s povrchovou úpravou rš 330 mm</t>
  </si>
  <si>
    <t>85617648</t>
  </si>
  <si>
    <t>224</t>
  </si>
  <si>
    <t>764511642</t>
  </si>
  <si>
    <t>Kotlík oválný (trychtýřový) pro podokapní žlaby z Pz s povrchovou úpravou 330/100 mm</t>
  </si>
  <si>
    <t>1580078610</t>
  </si>
  <si>
    <t>225</t>
  </si>
  <si>
    <t>764518622</t>
  </si>
  <si>
    <t>Svody kruhové včetně objímek, kolen, odskoků z Pz s povrchovou úpravou průměru 100 mm</t>
  </si>
  <si>
    <t>-1223554667</t>
  </si>
  <si>
    <t>226</t>
  </si>
  <si>
    <t>998764102</t>
  </si>
  <si>
    <t>Přesun hmot tonážní pro konstrukce klempířské v objektech v do 12 m</t>
  </si>
  <si>
    <t>418</t>
  </si>
  <si>
    <t>765</t>
  </si>
  <si>
    <t>Krytina skládaná</t>
  </si>
  <si>
    <t>227</t>
  </si>
  <si>
    <t>765191011</t>
  </si>
  <si>
    <t>Montáž pojistné hydroizolační fólie kladené ve sklonu do 30° volně na krokve</t>
  </si>
  <si>
    <t>420</t>
  </si>
  <si>
    <t>228</t>
  </si>
  <si>
    <t>28329268</t>
  </si>
  <si>
    <t>fólie nekontaktní nízkodifuzně propustná PE mikroperforovaná pro doplňkovou hydroizolační vrstvu třípláštových střech (reakce na oheň - třída E) 140g/m2</t>
  </si>
  <si>
    <t>-1758254939</t>
  </si>
  <si>
    <t>229</t>
  </si>
  <si>
    <t>765123121</t>
  </si>
  <si>
    <t>Okapová hrana s ochrannou mřížkou</t>
  </si>
  <si>
    <t>426</t>
  </si>
  <si>
    <t>765115352</t>
  </si>
  <si>
    <t xml:space="preserve">Montáž střešní stoupací plošiny délky do 800 mm </t>
  </si>
  <si>
    <t>448</t>
  </si>
  <si>
    <t>231</t>
  </si>
  <si>
    <t>59244027</t>
  </si>
  <si>
    <t>plošina stoupací kovová š 250mm d 880mm</t>
  </si>
  <si>
    <t>1617434151</t>
  </si>
  <si>
    <t>76514R1</t>
  </si>
  <si>
    <t>Zastřešení nad vchodem z polykarbonátových desek do Al kce</t>
  </si>
  <si>
    <t>452</t>
  </si>
  <si>
    <t>233</t>
  </si>
  <si>
    <t>76514R2</t>
  </si>
  <si>
    <t>Zastřešení nad vchodem do skladu z polykarbonátových desek do Al kce</t>
  </si>
  <si>
    <t>454</t>
  </si>
  <si>
    <t>998765102</t>
  </si>
  <si>
    <t>Přesun hmot tonážní pro krytiny skládané v objektech v do 12 m</t>
  </si>
  <si>
    <t>456</t>
  </si>
  <si>
    <t>766</t>
  </si>
  <si>
    <t>Konstrukce truhlářské</t>
  </si>
  <si>
    <t>235</t>
  </si>
  <si>
    <t>766231113</t>
  </si>
  <si>
    <t>Montáž sklápěcích půdních schodů</t>
  </si>
  <si>
    <t>455993741</t>
  </si>
  <si>
    <t>61233168</t>
  </si>
  <si>
    <t>schody půdní skládací protipožární dřevěné se zesílenou izolací, pro výšku max. 280cm, 12 schodnic El 30, 120x70cm</t>
  </si>
  <si>
    <t>-1847280860</t>
  </si>
  <si>
    <t>237</t>
  </si>
  <si>
    <t>766622132</t>
  </si>
  <si>
    <t>Montáž plastových oken plochy přes 1 m2 otevíravých výšky do 2,5 m s rámem do zdiva</t>
  </si>
  <si>
    <t>458</t>
  </si>
  <si>
    <t>61140049</t>
  </si>
  <si>
    <t>okno plastové otevíravé/sklopné dvojsklo do plochy 1m2</t>
  </si>
  <si>
    <t>-1231161465</t>
  </si>
  <si>
    <t>239</t>
  </si>
  <si>
    <t>61140053</t>
  </si>
  <si>
    <t>okno plastové otevíravé/sklopné dvojsklo přes plochu 1m2 v 1,5-2,5m</t>
  </si>
  <si>
    <t>1880183218</t>
  </si>
  <si>
    <t>766694116</t>
  </si>
  <si>
    <t>Montáž parapetních desek dřevěných nebo plastových š do 30 cm</t>
  </si>
  <si>
    <t>609577223</t>
  </si>
  <si>
    <t>241</t>
  </si>
  <si>
    <t>61144402</t>
  </si>
  <si>
    <t>parapet plastový vnitřní komůrkový tl 20mm š 305mm</t>
  </si>
  <si>
    <t>1432357677</t>
  </si>
  <si>
    <t>61144019</t>
  </si>
  <si>
    <t>koncovka k parapetu plastovému vnitřnímu 1 pár</t>
  </si>
  <si>
    <t>sada</t>
  </si>
  <si>
    <t>-204402580</t>
  </si>
  <si>
    <t>243</t>
  </si>
  <si>
    <t>766660001</t>
  </si>
  <si>
    <t>Montáž dveřních křídel otvíravých 1křídlových š do 0,8 m do ocelové zárubně</t>
  </si>
  <si>
    <t>476</t>
  </si>
  <si>
    <t>61162001</t>
  </si>
  <si>
    <t>dveře jednokřídlé dřevotřískové povrch dýhovaný plné 700x1970-2100mm</t>
  </si>
  <si>
    <t>927371280</t>
  </si>
  <si>
    <t>245</t>
  </si>
  <si>
    <t>61162002</t>
  </si>
  <si>
    <t>dveře jednokřídlé dřevotřískové povrch dýhovaný plné 800x1970-2100mm</t>
  </si>
  <si>
    <t>-537854714</t>
  </si>
  <si>
    <t>246</t>
  </si>
  <si>
    <t>61162003</t>
  </si>
  <si>
    <t>dveře jednokřídlé dřevotřískové povrch dýhovaný plné 900x1970-2100mm</t>
  </si>
  <si>
    <t>-477828553</t>
  </si>
  <si>
    <t>247</t>
  </si>
  <si>
    <t>766660021</t>
  </si>
  <si>
    <t>Montáž dveřních křídel otvíravých 1křídlových š do 0,8 m požárních do ocelové zárubně</t>
  </si>
  <si>
    <t>484</t>
  </si>
  <si>
    <t>61161025</t>
  </si>
  <si>
    <t>dveře jednokřídlé dřevotřískové protipožární EI (EW) 30 D3 povrch lakovaný plné 700x1970-2100mm</t>
  </si>
  <si>
    <t>2128053661</t>
  </si>
  <si>
    <t>249</t>
  </si>
  <si>
    <t>61165339</t>
  </si>
  <si>
    <t>dveře jednokřídlé dřevotřískové protipožární EI (EW) 30 D3 povrch lakovaný plné 800x1970-2100mm</t>
  </si>
  <si>
    <t>1972941113</t>
  </si>
  <si>
    <t>766660031</t>
  </si>
  <si>
    <t>Montáž dveřních křídel otvíravých 2křídlových požárních do ocelové zárubně</t>
  </si>
  <si>
    <t>490</t>
  </si>
  <si>
    <t>251</t>
  </si>
  <si>
    <t>61161055</t>
  </si>
  <si>
    <t>dveře dvoukřídlé dřevotřískové protipožární EI (EW) 30 D3 povrch lakovaný plné 1450x1970-2100mm</t>
  </si>
  <si>
    <t>969519395</t>
  </si>
  <si>
    <t>252</t>
  </si>
  <si>
    <t>766660729</t>
  </si>
  <si>
    <t>Montáž dveřního interiérového kování - štítku s klikou</t>
  </si>
  <si>
    <t>1237356869</t>
  </si>
  <si>
    <t>253</t>
  </si>
  <si>
    <t>54914123</t>
  </si>
  <si>
    <t>kování rozetové klika/klika</t>
  </si>
  <si>
    <t>-744361924</t>
  </si>
  <si>
    <t>254</t>
  </si>
  <si>
    <t>766641161</t>
  </si>
  <si>
    <t>Montáž balkónových dveří zdvojených 2křídlových bez nadsvětlíku včetně rámu do zdiva</t>
  </si>
  <si>
    <t>494</t>
  </si>
  <si>
    <t>255</t>
  </si>
  <si>
    <t>61140510</t>
  </si>
  <si>
    <t>dveře dvoukřídlé plastové bílé prosklené max rozměru otvoru 4,84m2 bezpečnostní třídy RC2</t>
  </si>
  <si>
    <t>1739000381</t>
  </si>
  <si>
    <t>766695212</t>
  </si>
  <si>
    <t>Montáž truhlářských prahů dveří 1křídlových šířky do 10 cm</t>
  </si>
  <si>
    <t>498</t>
  </si>
  <si>
    <t>257</t>
  </si>
  <si>
    <t>61187136</t>
  </si>
  <si>
    <t>práh dveřní dřevěný dubový tl 20mm dl 720mm š 100mm</t>
  </si>
  <si>
    <t>-1877680692</t>
  </si>
  <si>
    <t>61187156</t>
  </si>
  <si>
    <t>práh dveřní dřevěný dubový tl 20mm dl 820mm š 100mm</t>
  </si>
  <si>
    <t>-624078639</t>
  </si>
  <si>
    <t>259</t>
  </si>
  <si>
    <t>61187176</t>
  </si>
  <si>
    <t>práh dveřní dřevěný dubový tl 20mm dl 920mm š 100mm</t>
  </si>
  <si>
    <t>1452503860</t>
  </si>
  <si>
    <t>260</t>
  </si>
  <si>
    <t>766695232</t>
  </si>
  <si>
    <t>Montáž truhlářských prahů dveří 2křídlových šířky do 10 cm</t>
  </si>
  <si>
    <t>506</t>
  </si>
  <si>
    <t>261</t>
  </si>
  <si>
    <t>61187256</t>
  </si>
  <si>
    <t>práh dveřní dřevěný dubový tl 20mm dl 1470mm š 100mm</t>
  </si>
  <si>
    <t>932475031</t>
  </si>
  <si>
    <t>766211400</t>
  </si>
  <si>
    <t>Montáž madel schodišťových dřevených dílčích z jednoho kusu š do 15 cm</t>
  </si>
  <si>
    <t>510</t>
  </si>
  <si>
    <t>263</t>
  </si>
  <si>
    <t>CO-SP4</t>
  </si>
  <si>
    <t>dodávka dřev.madel</t>
  </si>
  <si>
    <t>512</t>
  </si>
  <si>
    <t>264</t>
  </si>
  <si>
    <t>998766102</t>
  </si>
  <si>
    <t>Přesun hmot tonážní pro konstrukce truhlářské v objektech v do 12 m</t>
  </si>
  <si>
    <t>514</t>
  </si>
  <si>
    <t>767</t>
  </si>
  <si>
    <t>Konstrukce zámečnické</t>
  </si>
  <si>
    <t>265</t>
  </si>
  <si>
    <t>767651113</t>
  </si>
  <si>
    <t>Montáž vrat sekčních zajížděcích pod strop plochy do 13 m2</t>
  </si>
  <si>
    <t>516</t>
  </si>
  <si>
    <t>266</t>
  </si>
  <si>
    <t>55345801</t>
  </si>
  <si>
    <t>vrata průmyslová sekční z ocelových lamel, zateplená PUR tl 42mm</t>
  </si>
  <si>
    <t>-120282823</t>
  </si>
  <si>
    <t>267</t>
  </si>
  <si>
    <t>767651126</t>
  </si>
  <si>
    <t>Montáž vrat garážových sekčních elektrického stropního pohonu</t>
  </si>
  <si>
    <t>520</t>
  </si>
  <si>
    <t>55345878</t>
  </si>
  <si>
    <t>pohon garážových sekčních a výklopných vrat o síle 1000N max. 50 cyklů denně</t>
  </si>
  <si>
    <t>-31429037</t>
  </si>
  <si>
    <t>269</t>
  </si>
  <si>
    <t>767651131</t>
  </si>
  <si>
    <t>Montáž vrat sekčních fotobuněk</t>
  </si>
  <si>
    <t>pár</t>
  </si>
  <si>
    <t>524</t>
  </si>
  <si>
    <t>270</t>
  </si>
  <si>
    <t>55345886</t>
  </si>
  <si>
    <t>příslušenství garážových vrat dálkové ovládání 4 kanály</t>
  </si>
  <si>
    <t>140554170</t>
  </si>
  <si>
    <t>271</t>
  </si>
  <si>
    <t>767161111</t>
  </si>
  <si>
    <t>Montáž zábradlí rovného z trubek do zdi hmotnosti do 20 kg</t>
  </si>
  <si>
    <t>528</t>
  </si>
  <si>
    <t>CO-SP6</t>
  </si>
  <si>
    <t>dodávka zábradlí pro madlo</t>
  </si>
  <si>
    <t>530</t>
  </si>
  <si>
    <t>273</t>
  </si>
  <si>
    <t>767220120</t>
  </si>
  <si>
    <t>Montáž zábradlí schodišťového hmotnosti do 25 kg z trubek do zdi</t>
  </si>
  <si>
    <t>532</t>
  </si>
  <si>
    <t>CO-SP5</t>
  </si>
  <si>
    <t>dodávka zábradlí schodištového</t>
  </si>
  <si>
    <t>534</t>
  </si>
  <si>
    <t>275</t>
  </si>
  <si>
    <t>998767101</t>
  </si>
  <si>
    <t>Přesun hmot tonážní pro zámečnické konstrukce v objektech v do 6 m</t>
  </si>
  <si>
    <t>536</t>
  </si>
  <si>
    <t>771</t>
  </si>
  <si>
    <t>Podlahy z dlaždic</t>
  </si>
  <si>
    <t>771121011</t>
  </si>
  <si>
    <t>Nátěr penetrační na podlahu</t>
  </si>
  <si>
    <t>-789873312</t>
  </si>
  <si>
    <t>277</t>
  </si>
  <si>
    <t>771274123</t>
  </si>
  <si>
    <t>Montáž obkladů stupnic z dlaždic protiskluzných keramických flexibilní lepidlo š do 300 mm</t>
  </si>
  <si>
    <t>540</t>
  </si>
  <si>
    <t>771274242</t>
  </si>
  <si>
    <t>Montáž obkladů podstupnic z dlaždic protiskluzných keramických flexibilní lepidlo v do 200 mm</t>
  </si>
  <si>
    <t>542</t>
  </si>
  <si>
    <t>279</t>
  </si>
  <si>
    <t>771474112</t>
  </si>
  <si>
    <t>Montáž soklíků z dlaždic keramických rovných flexibilní lepidlo v do 90 mm</t>
  </si>
  <si>
    <t>544</t>
  </si>
  <si>
    <t>771474113</t>
  </si>
  <si>
    <t>Montáž soklíků z dlaždic keramických rovných flexibilní lepidlo v do 120 mm</t>
  </si>
  <si>
    <t>546</t>
  </si>
  <si>
    <t>281</t>
  </si>
  <si>
    <t>771474123</t>
  </si>
  <si>
    <t>Montáž soklíků z dlaždic keramických schodišťových šikmých flexibilní lepidlo v do 120 mm</t>
  </si>
  <si>
    <t>548</t>
  </si>
  <si>
    <t>771574116</t>
  </si>
  <si>
    <t>Montáž podlah keramických režných hladkých lepených flexibilním lepidlem do 25 ks/m2</t>
  </si>
  <si>
    <t>550</t>
  </si>
  <si>
    <t>283</t>
  </si>
  <si>
    <t>59761605</t>
  </si>
  <si>
    <t>dlažba keramická hutná hladká do interiéru přes 22 do 25ks/m2</t>
  </si>
  <si>
    <t>-532191108</t>
  </si>
  <si>
    <t>597610810.1</t>
  </si>
  <si>
    <t>dlažba keramická schodnicová</t>
  </si>
  <si>
    <t>-621395794</t>
  </si>
  <si>
    <t>285</t>
  </si>
  <si>
    <t>998771102</t>
  </si>
  <si>
    <t>Přesun hmot tonážní pro podlahy z dlaždic v objektech v do 12 m</t>
  </si>
  <si>
    <t>556</t>
  </si>
  <si>
    <t>776</t>
  </si>
  <si>
    <t>Podlahy povlakové</t>
  </si>
  <si>
    <t>286</t>
  </si>
  <si>
    <t>776221111</t>
  </si>
  <si>
    <t>Lepení pásů z PVC standardním lepidlem</t>
  </si>
  <si>
    <t>-7739129</t>
  </si>
  <si>
    <t>287</t>
  </si>
  <si>
    <t>776421111</t>
  </si>
  <si>
    <t>Montáž obvodových lišt lepením</t>
  </si>
  <si>
    <t>1759405584</t>
  </si>
  <si>
    <t>284102410</t>
  </si>
  <si>
    <t>krytina podlahová PVC lino</t>
  </si>
  <si>
    <t>562</t>
  </si>
  <si>
    <t>289</t>
  </si>
  <si>
    <t>998776102</t>
  </si>
  <si>
    <t>Přesun hmot tonážní pro podlahy povlakové v objektech v do 12 m</t>
  </si>
  <si>
    <t>564</t>
  </si>
  <si>
    <t>781</t>
  </si>
  <si>
    <t>Dokončovací práce - obklady</t>
  </si>
  <si>
    <t>781121011</t>
  </si>
  <si>
    <t>Nátěr penetrační na stěnu</t>
  </si>
  <si>
    <t>-599391156</t>
  </si>
  <si>
    <t>291</t>
  </si>
  <si>
    <t>781474115</t>
  </si>
  <si>
    <t>Montáž obkladů vnitřních keramických hladkých do 25 ks/m2 lepených flexibilním lepidlem</t>
  </si>
  <si>
    <t>568</t>
  </si>
  <si>
    <t>292</t>
  </si>
  <si>
    <t>59761039</t>
  </si>
  <si>
    <t>obklad keramický hladký přes 22 do 25ks/m2</t>
  </si>
  <si>
    <t>-380676633</t>
  </si>
  <si>
    <t>293</t>
  </si>
  <si>
    <t>781494111</t>
  </si>
  <si>
    <t>Plastové profily rohové lepené flexibilním lepidlem</t>
  </si>
  <si>
    <t>572</t>
  </si>
  <si>
    <t>294</t>
  </si>
  <si>
    <t>998781102</t>
  </si>
  <si>
    <t>Přesun hmot tonážní pro obklady keramické v objektech v do 12 m</t>
  </si>
  <si>
    <t>574</t>
  </si>
  <si>
    <t>783</t>
  </si>
  <si>
    <t>Dokončovací práce - nátěry</t>
  </si>
  <si>
    <t>295</t>
  </si>
  <si>
    <t>783314101</t>
  </si>
  <si>
    <t>Základní jednonásobný syntetický nátěr zámečnických konstrukcí</t>
  </si>
  <si>
    <t>-1446797780</t>
  </si>
  <si>
    <t>296</t>
  </si>
  <si>
    <t>783315101</t>
  </si>
  <si>
    <t>Mezinátěr jednonásobný syntetický standardní zámečnických konstrukcí</t>
  </si>
  <si>
    <t>-1963457048</t>
  </si>
  <si>
    <t>297</t>
  </si>
  <si>
    <t>783317101</t>
  </si>
  <si>
    <t>Krycí jednonásobný syntetický standardní nátěr zámečnických konstrukcí</t>
  </si>
  <si>
    <t>-2018652847</t>
  </si>
  <si>
    <t>783812930</t>
  </si>
  <si>
    <t>Opravy nátěrů olejových omítek stěn dvojnásobné a 1x email a 1x tmel</t>
  </si>
  <si>
    <t>578</t>
  </si>
  <si>
    <t>299</t>
  </si>
  <si>
    <t>783823135</t>
  </si>
  <si>
    <t>Penetrační silikonový nátěr hladkých, tenkovrstvých zrnitých nebo štukových omítek</t>
  </si>
  <si>
    <t>-750633179</t>
  </si>
  <si>
    <t>300</t>
  </si>
  <si>
    <t>783827425</t>
  </si>
  <si>
    <t>Krycí dvojnásobný silikonový nátěr omítek stupně členitosti 1 a 2</t>
  </si>
  <si>
    <t>-392532542</t>
  </si>
  <si>
    <t>301</t>
  </si>
  <si>
    <t>783913151</t>
  </si>
  <si>
    <t>Penetrační syntetický nátěr hladkých betonových podlah</t>
  </si>
  <si>
    <t>-1792277465</t>
  </si>
  <si>
    <t>302</t>
  </si>
  <si>
    <t>783937163</t>
  </si>
  <si>
    <t>Krycí dvojnásobný epoxidový rozpouštědlový nátěr betonové podlahy</t>
  </si>
  <si>
    <t>1187562788</t>
  </si>
  <si>
    <t>784</t>
  </si>
  <si>
    <t>Dokončovací práce - malby a tapety</t>
  </si>
  <si>
    <t>303</t>
  </si>
  <si>
    <t>784181101</t>
  </si>
  <si>
    <t>Základní akrylátová jednonásobná penetrace podkladu v místnostech výšky do 3,80m</t>
  </si>
  <si>
    <t>582</t>
  </si>
  <si>
    <t>784221101</t>
  </si>
  <si>
    <t>Dvojnásobné bílé malby  ze směsí za sucha dobře otěruvzdorných v místnostech do 3,80 m</t>
  </si>
  <si>
    <t>584</t>
  </si>
  <si>
    <t>410002 - Parkoviště a venkovní úpravy</t>
  </si>
  <si>
    <t xml:space="preserve">    2 - Komunikace</t>
  </si>
  <si>
    <t xml:space="preserve">    4 - Parkoviště - zatravňovací tvárnice</t>
  </si>
  <si>
    <t xml:space="preserve">    5 - Okapový chodník</t>
  </si>
  <si>
    <t xml:space="preserve">    6 - Zeleň</t>
  </si>
  <si>
    <t xml:space="preserve">    7 - Doplnění stávajících ploch po překopech</t>
  </si>
  <si>
    <t xml:space="preserve">    8 - Opěrná zídka a oplocení</t>
  </si>
  <si>
    <t xml:space="preserve">    9 - Dopravní značení</t>
  </si>
  <si>
    <t xml:space="preserve">    96 - Bourání konstrukcí</t>
  </si>
  <si>
    <t>-2007965922</t>
  </si>
  <si>
    <t>-1856506453</t>
  </si>
  <si>
    <t>-192484586</t>
  </si>
  <si>
    <t>897024653</t>
  </si>
  <si>
    <t>-682369145</t>
  </si>
  <si>
    <t>285148829</t>
  </si>
  <si>
    <t>112101121</t>
  </si>
  <si>
    <t>Kácení stromů jehličnatých D kmene do 300 mm</t>
  </si>
  <si>
    <t>112201112</t>
  </si>
  <si>
    <t>Odstranění pařezů D přes 0,2 do 0,3 m v rovině a svahu do 1:5 s odklizením do 20 m a zasypáním jámy</t>
  </si>
  <si>
    <t>931188344</t>
  </si>
  <si>
    <t>Komunikace</t>
  </si>
  <si>
    <t>564861111</t>
  </si>
  <si>
    <t>Podklad ze štěrkodrtě ŠD tl 200 mm</t>
  </si>
  <si>
    <t>564752112</t>
  </si>
  <si>
    <t>Podklad z vibrovaného štěrku VŠ tl 160 mm</t>
  </si>
  <si>
    <t>596212212</t>
  </si>
  <si>
    <t>Kladení zámkové dlažby pozemních komunikací tl 80 mm skupiny A pl do 300 m2</t>
  </si>
  <si>
    <t>59245010</t>
  </si>
  <si>
    <t>dlažba zámková profilová tl.80mm barevná</t>
  </si>
  <si>
    <t>-1644263138</t>
  </si>
  <si>
    <t>916131213</t>
  </si>
  <si>
    <t>Osazení silničního obrubníku betonového stojatého s boční opěrou do lože z betonu prostého</t>
  </si>
  <si>
    <t>59217031</t>
  </si>
  <si>
    <t>obrubník betonový 1000x150x250mm, přírodní</t>
  </si>
  <si>
    <t>597906541</t>
  </si>
  <si>
    <t>916231213</t>
  </si>
  <si>
    <t>Osazení chodníkového obrubníku betonového stojatého s boční opěrou do lože z betonu prostého</t>
  </si>
  <si>
    <t>59217036</t>
  </si>
  <si>
    <t>obrubník betonový přírodní 500x80x250mm</t>
  </si>
  <si>
    <t>1345792185</t>
  </si>
  <si>
    <t>339921132</t>
  </si>
  <si>
    <t>Osazování betonových palisád do betonového základu v řadě výšky prvku přes 0,5 do 1 m</t>
  </si>
  <si>
    <t>59228409</t>
  </si>
  <si>
    <t>palisáda betonová vzhled dobové dlažební kameny přírodní 160x160x600mm</t>
  </si>
  <si>
    <t>-1943768790</t>
  </si>
  <si>
    <t>339921133</t>
  </si>
  <si>
    <t>Osazování betonových palisád do betonového základu v řadě výšky prvku přes 1 do 1,5 m</t>
  </si>
  <si>
    <t>59228411</t>
  </si>
  <si>
    <t>palisáda betonová vzhled dobové dlažební kameny přírodní 160x160x1200mm</t>
  </si>
  <si>
    <t>-1684338860</t>
  </si>
  <si>
    <t>767161114</t>
  </si>
  <si>
    <t>Montáž zábradlí rovného z trubek do zdi hmotnosti do 30 kg</t>
  </si>
  <si>
    <t>dodávka ocelového zábradlí</t>
  </si>
  <si>
    <t>998223011</t>
  </si>
  <si>
    <t>Přesun hmot pro pozemní komunikace s krytem dlážděným</t>
  </si>
  <si>
    <t>564851111</t>
  </si>
  <si>
    <t>Podklad ze štěrkodrtě ŠD tl 150 mm</t>
  </si>
  <si>
    <t>596212210</t>
  </si>
  <si>
    <t>Kladení zámkové dlažby pozemních komunikací tl 80 mm skupiny A pl do 50 m2</t>
  </si>
  <si>
    <t>-627940538</t>
  </si>
  <si>
    <t>1559927375</t>
  </si>
  <si>
    <t>-1391916642</t>
  </si>
  <si>
    <t>Parkoviště - zatravňovací tvárnice</t>
  </si>
  <si>
    <t>564851113</t>
  </si>
  <si>
    <t>Podklad ze štěrkodrtě ŠD tl 170 mm</t>
  </si>
  <si>
    <t>593532113</t>
  </si>
  <si>
    <t>Kladení dlažby z plastových vegetačních dlaždic pozemních komunikací se zámkem tl 60 mm pl 300 m2</t>
  </si>
  <si>
    <t>56245142</t>
  </si>
  <si>
    <t>dlažba zatravňovací recyklovaný PE nosnost 300t/m2 500x500x40mm</t>
  </si>
  <si>
    <t>-359318047</t>
  </si>
  <si>
    <t>180405114</t>
  </si>
  <si>
    <t>Založení trávníku ve vegetačních prefabrikátech výsevem směsi semene v rovině a ve svahu do 1:5</t>
  </si>
  <si>
    <t>10321100</t>
  </si>
  <si>
    <t>zahradní substrát pro výsadbu VL</t>
  </si>
  <si>
    <t>-1217519993</t>
  </si>
  <si>
    <t>005724100</t>
  </si>
  <si>
    <t>osivo směs travní parková</t>
  </si>
  <si>
    <t>kg</t>
  </si>
  <si>
    <t>-577407456</t>
  </si>
  <si>
    <t>-40834062</t>
  </si>
  <si>
    <t>Okapový chodník</t>
  </si>
  <si>
    <t>596811220</t>
  </si>
  <si>
    <t>Kladení betonové dlažby komunikací pro pěší do lože z kameniva vel do 0,25 m2 plochy do 50 m2</t>
  </si>
  <si>
    <t>59245601</t>
  </si>
  <si>
    <t>dlažba desková betonová 500x500x50mm přírodní</t>
  </si>
  <si>
    <t>-516731447</t>
  </si>
  <si>
    <t>637121112</t>
  </si>
  <si>
    <t>Okapový chodník z kačírku tl 150 mm s udusáním</t>
  </si>
  <si>
    <t>348557565</t>
  </si>
  <si>
    <t>Zeleň</t>
  </si>
  <si>
    <t>181111111</t>
  </si>
  <si>
    <t>Plošná úprava terénu do 500 m2 zemina tř 1 až 4 nerovnosti do +/- 100 mm v rovinně a svahu do 1:5</t>
  </si>
  <si>
    <t>181411131</t>
  </si>
  <si>
    <t>Založení parkového trávníku výsevem plochy do 1000 m2 v rovině a ve svahu do 1:5</t>
  </si>
  <si>
    <t>Doplnění stávajících ploch po překopech</t>
  </si>
  <si>
    <t>566901142</t>
  </si>
  <si>
    <t>Vyspravení podkladu po překopech ing sítí plochy do 15 m2 kamenivem hrubým drceným tl. 150 mm</t>
  </si>
  <si>
    <t>566401111</t>
  </si>
  <si>
    <t>Úprava krytu z kameniva drceného pro nový kryt s doplněním kameniva drceného do 0,08 m3/m2</t>
  </si>
  <si>
    <t>998225111</t>
  </si>
  <si>
    <t>Přesun hmot pro pozemní komunikace s krytem z kamene, monolitickým betonovým nebo živičným</t>
  </si>
  <si>
    <t>Opěrná zídka a oplocení</t>
  </si>
  <si>
    <t>274313611</t>
  </si>
  <si>
    <t>Základové pásy z betonu tř. C 16/20</t>
  </si>
  <si>
    <t>348272213</t>
  </si>
  <si>
    <t>Plotová zeď tl 195 mm z betonových tvarovek oboustranně štípaných přírodních na MC vč spárování</t>
  </si>
  <si>
    <t>312311811</t>
  </si>
  <si>
    <t>Výplňový beton podezdívek tř. C 12/15</t>
  </si>
  <si>
    <t>348361216</t>
  </si>
  <si>
    <t>Výztuž podezdívek z betonářské oceli 10 505</t>
  </si>
  <si>
    <t>711161112</t>
  </si>
  <si>
    <t>Izolace proti zemní vlhkosti nopovou fólií vodorovná, nopek v 8,0 mm, tl do 0,6 mm</t>
  </si>
  <si>
    <t>-192294576</t>
  </si>
  <si>
    <t>338171121</t>
  </si>
  <si>
    <t>Osazování sloupků a vzpěr plotových ocelových v 2,60 m se zalitím MC</t>
  </si>
  <si>
    <t>55342263</t>
  </si>
  <si>
    <t>sloupek plotový koncový Pz a komaxitový 2500/48x1,5mm</t>
  </si>
  <si>
    <t>1027267141</t>
  </si>
  <si>
    <t>55342272</t>
  </si>
  <si>
    <t>vzpěra plotová 38x1,5mm včetně krytky s uchem 2000mm</t>
  </si>
  <si>
    <t>68127007</t>
  </si>
  <si>
    <t>348401130</t>
  </si>
  <si>
    <t>Osazení oplocení ze strojového pletiva s napínacími dráty výšky do 2,0 m do 15° sklonu svahu</t>
  </si>
  <si>
    <t>31327504</t>
  </si>
  <si>
    <t>pletivo drátěné plastifikované se čtvercovými oky 50/2,2mm v 2000mm</t>
  </si>
  <si>
    <t>1426654533</t>
  </si>
  <si>
    <t>Dopravní značení</t>
  </si>
  <si>
    <t>914111111</t>
  </si>
  <si>
    <t>Montáž svislé dopravní značky do velikosti 1 m2 objímkami na sloupek nebo konzolu</t>
  </si>
  <si>
    <t>40445625</t>
  </si>
  <si>
    <t>informativní značky provozní IP8, IP9, IP11-IP13 500x700mm</t>
  </si>
  <si>
    <t>1201345594</t>
  </si>
  <si>
    <t>914511112</t>
  </si>
  <si>
    <t>Montáž sloupku dopravních značek délky do 3,5 m s betonovým základem a patkou</t>
  </si>
  <si>
    <t>40445225</t>
  </si>
  <si>
    <t>sloupek pro dopravní značku Zn D 60mm v 3,5m</t>
  </si>
  <si>
    <t>-757293619</t>
  </si>
  <si>
    <t>915311111</t>
  </si>
  <si>
    <t>Předformátované vodorovné dopravní značení dopravní značky do 1 m2 - V10f</t>
  </si>
  <si>
    <t>Bourání konstrukcí</t>
  </si>
  <si>
    <t>113107162</t>
  </si>
  <si>
    <t>Odstranění podkladu pl přes 50 do 200 m2 z kameniva drceného tl 200 mm</t>
  </si>
  <si>
    <t>113107182</t>
  </si>
  <si>
    <t>Odstranění podkladu pl přes 50 do 200 m2 živičných tl 100 mm</t>
  </si>
  <si>
    <t>113202111</t>
  </si>
  <si>
    <t>Vytrhání obrub krajníků obrubníků stojatých</t>
  </si>
  <si>
    <t>997221611</t>
  </si>
  <si>
    <t>Nakládání suti na dopravní prostředky pro vodorovnou dopravu</t>
  </si>
  <si>
    <t>997221571</t>
  </si>
  <si>
    <t>Vodorovná doprava vybouraných hmot do 1 km</t>
  </si>
  <si>
    <t>997221579</t>
  </si>
  <si>
    <t>Příplatek ZKD 1 km u vodorovné dopravy vybouraných hmot</t>
  </si>
  <si>
    <t>997221861</t>
  </si>
  <si>
    <t>Poplatek za uložení stavebního odpadu na recyklační skládce (skládkovné) z prostého betonu pod kódem 17 01 01</t>
  </si>
  <si>
    <t>398981295</t>
  </si>
  <si>
    <t>997221875</t>
  </si>
  <si>
    <t>Poplatek za uložení stavebního odpadu na recyklační skládce (skládkovné) asfaltového bez obsahu dehtu zatříděného do Katalogu odpadů pod kódem 17 03 02</t>
  </si>
  <si>
    <t>818534674</t>
  </si>
  <si>
    <t>410003 - Demolice</t>
  </si>
  <si>
    <t xml:space="preserve">    98 - Demolice</t>
  </si>
  <si>
    <t>Demontáž EI rozvodů a svítidel</t>
  </si>
  <si>
    <t>CO-NC1</t>
  </si>
  <si>
    <t>Demontáž rozvodů ZTI</t>
  </si>
  <si>
    <t>725110811</t>
  </si>
  <si>
    <t>Demontáž klozetů splachovací s nádrží</t>
  </si>
  <si>
    <t>725210821</t>
  </si>
  <si>
    <t>Demontáž umyvadel bez výtokových armatur</t>
  </si>
  <si>
    <t>981011416</t>
  </si>
  <si>
    <t>Demolice budov zděných na MC nebo z betonu podíl konstrukcí do 35 % postupným rozebíráním</t>
  </si>
  <si>
    <t>981511113</t>
  </si>
  <si>
    <t>Demolice konstrukcí objektů z kamenného zdiva postupným rozebíráním - žumpa a šachta</t>
  </si>
  <si>
    <t>979093111.1</t>
  </si>
  <si>
    <t>Uložení suti do zásypu se zhutněním</t>
  </si>
  <si>
    <t>832948198</t>
  </si>
  <si>
    <t>997006512</t>
  </si>
  <si>
    <t>Vodorovné doprava suti s naložením a složením na skládku do 1 km</t>
  </si>
  <si>
    <t>997006519</t>
  </si>
  <si>
    <t>Příplatek k vodorovnému přemístění suti na skládku ZKD 1 km přes 1 km</t>
  </si>
  <si>
    <t>997013631</t>
  </si>
  <si>
    <t>Poplatek za uložení na skládce (skládkovné) stavebního odpadu směsného kód odpadu 17 09 04</t>
  </si>
  <si>
    <t>1822803489</t>
  </si>
  <si>
    <t>410004 - Přeložka plynovodní přípojky</t>
  </si>
  <si>
    <t xml:space="preserve">    700 - Plynovodní přípojka</t>
  </si>
  <si>
    <t xml:space="preserve">    701 - Ostatní</t>
  </si>
  <si>
    <t>700</t>
  </si>
  <si>
    <t>Plynovodní přípojka</t>
  </si>
  <si>
    <t>MD01</t>
  </si>
  <si>
    <t>Uzavření stávající plynovodní přípojky - stlačení potrubí PE d25</t>
  </si>
  <si>
    <t>666216442</t>
  </si>
  <si>
    <t>MD02</t>
  </si>
  <si>
    <t>Demontáž stávající plynovodní přípojky</t>
  </si>
  <si>
    <t>982467974</t>
  </si>
  <si>
    <t>MD03</t>
  </si>
  <si>
    <t>Demontáž stávající plynoměrné skříně vč. vystrojení</t>
  </si>
  <si>
    <t>556590854</t>
  </si>
  <si>
    <t>723170114</t>
  </si>
  <si>
    <t>Potrubí plynové plastové Pe 100, PN 0,4 MPa, D 32 x 3,0 mm spojované elektrotvarovkami</t>
  </si>
  <si>
    <t>-49344325</t>
  </si>
  <si>
    <t>723231164</t>
  </si>
  <si>
    <t>Kohout kulový přímý G 1" PN 42 do 185°C plnoprůtokový vnitřní závit těžká řada</t>
  </si>
  <si>
    <t>-1056502919</t>
  </si>
  <si>
    <t>M001</t>
  </si>
  <si>
    <t>PE elektroredukce dn25/dn32</t>
  </si>
  <si>
    <t>-517920029</t>
  </si>
  <si>
    <t>M002</t>
  </si>
  <si>
    <t>PE elektrospojka SDR11 dn25</t>
  </si>
  <si>
    <t>-1043357516</t>
  </si>
  <si>
    <t>M003</t>
  </si>
  <si>
    <t>PE elektrokoleno 90° SDR11 dn32</t>
  </si>
  <si>
    <t>348003637</t>
  </si>
  <si>
    <t>M004</t>
  </si>
  <si>
    <t>Plynoměrová skříň 500x500x250 mm pro instalaci do zdi</t>
  </si>
  <si>
    <t>329671758</t>
  </si>
  <si>
    <t>M005.1</t>
  </si>
  <si>
    <t>Geometrický plán</t>
  </si>
  <si>
    <t>939618750</t>
  </si>
  <si>
    <t>M005.2</t>
  </si>
  <si>
    <t>Geodetické zaměření</t>
  </si>
  <si>
    <t>126888007</t>
  </si>
  <si>
    <t>M006</t>
  </si>
  <si>
    <t>Fólie výstražná perforovaná "POZOR PLYN"</t>
  </si>
  <si>
    <t>-1647189404</t>
  </si>
  <si>
    <t>M007</t>
  </si>
  <si>
    <t>Signální vodič</t>
  </si>
  <si>
    <t>1842389660</t>
  </si>
  <si>
    <t>M008</t>
  </si>
  <si>
    <t>Elektro přechodka d32/DN25</t>
  </si>
  <si>
    <t>987318630</t>
  </si>
  <si>
    <t>701</t>
  </si>
  <si>
    <t>Ostatní</t>
  </si>
  <si>
    <t>M041</t>
  </si>
  <si>
    <t>-389674552</t>
  </si>
  <si>
    <t>M042</t>
  </si>
  <si>
    <t>Revize</t>
  </si>
  <si>
    <t>462798742</t>
  </si>
  <si>
    <t>M043</t>
  </si>
  <si>
    <t>Vytyčení stávajících sítí</t>
  </si>
  <si>
    <t>-245654524</t>
  </si>
  <si>
    <t>M044</t>
  </si>
  <si>
    <t>Tlaková zkouška</t>
  </si>
  <si>
    <t>-1618244594</t>
  </si>
  <si>
    <t>M045</t>
  </si>
  <si>
    <t>Doprava</t>
  </si>
  <si>
    <t>43590546</t>
  </si>
  <si>
    <t>410005 - Ostatní a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</si>
  <si>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</si>
  <si>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</si>
  <si>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</si>
  <si>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</si>
  <si>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031002000</t>
  </si>
  <si>
    <t>VRN4</t>
  </si>
  <si>
    <t>Inženýrská činnost</t>
  </si>
  <si>
    <t>045002000</t>
  </si>
  <si>
    <t>Kompletační a koordinační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</si>
</sst>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I10" sqref="AI10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0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19"/>
      <c r="AQ5" s="19"/>
      <c r="AR5" s="17"/>
      <c r="BE5" s="237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41"/>
      <c r="AL6" s="241"/>
      <c r="AM6" s="241"/>
      <c r="AN6" s="241"/>
      <c r="AO6" s="241"/>
      <c r="AP6" s="19"/>
      <c r="AQ6" s="19"/>
      <c r="AR6" s="17"/>
      <c r="BE6" s="23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8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38"/>
      <c r="BS10" s="14" t="s">
        <v>6</v>
      </c>
    </row>
    <row r="11" spans="1:74" s="1" customFormat="1" ht="18.45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38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8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38"/>
      <c r="BS13" s="14" t="s">
        <v>6</v>
      </c>
    </row>
    <row r="14" spans="1:74" ht="13.2">
      <c r="B14" s="18"/>
      <c r="C14" s="19"/>
      <c r="D14" s="19"/>
      <c r="E14" s="243" t="s">
        <v>28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38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8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8"/>
      <c r="BS16" s="14" t="s">
        <v>4</v>
      </c>
    </row>
    <row r="17" spans="1:71" s="1" customFormat="1" ht="18.45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38"/>
      <c r="BS17" s="14" t="s">
        <v>30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8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8"/>
      <c r="BS19" s="14" t="s">
        <v>6</v>
      </c>
    </row>
    <row r="20" spans="1:71" s="1" customFormat="1" ht="18.45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38"/>
      <c r="BS20" s="14" t="s">
        <v>30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8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8"/>
    </row>
    <row r="23" spans="1:71" s="1" customFormat="1" ht="16.5" customHeight="1">
      <c r="B23" s="18"/>
      <c r="C23" s="19"/>
      <c r="D23" s="19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19"/>
      <c r="AP23" s="19"/>
      <c r="AQ23" s="19"/>
      <c r="AR23" s="17"/>
      <c r="BE23" s="238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8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8"/>
    </row>
    <row r="26" spans="1:71" s="2" customFormat="1" ht="25.95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6">
        <f>ROUND(AG94,2)</f>
        <v>0</v>
      </c>
      <c r="AL26" s="247"/>
      <c r="AM26" s="247"/>
      <c r="AN26" s="247"/>
      <c r="AO26" s="247"/>
      <c r="AP26" s="33"/>
      <c r="AQ26" s="33"/>
      <c r="AR26" s="36"/>
      <c r="BE26" s="238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8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8" t="s">
        <v>34</v>
      </c>
      <c r="M28" s="248"/>
      <c r="N28" s="248"/>
      <c r="O28" s="248"/>
      <c r="P28" s="248"/>
      <c r="Q28" s="33"/>
      <c r="R28" s="33"/>
      <c r="S28" s="33"/>
      <c r="T28" s="33"/>
      <c r="U28" s="33"/>
      <c r="V28" s="33"/>
      <c r="W28" s="248" t="s">
        <v>35</v>
      </c>
      <c r="X28" s="248"/>
      <c r="Y28" s="248"/>
      <c r="Z28" s="248"/>
      <c r="AA28" s="248"/>
      <c r="AB28" s="248"/>
      <c r="AC28" s="248"/>
      <c r="AD28" s="248"/>
      <c r="AE28" s="248"/>
      <c r="AF28" s="33"/>
      <c r="AG28" s="33"/>
      <c r="AH28" s="33"/>
      <c r="AI28" s="33"/>
      <c r="AJ28" s="33"/>
      <c r="AK28" s="248" t="s">
        <v>36</v>
      </c>
      <c r="AL28" s="248"/>
      <c r="AM28" s="248"/>
      <c r="AN28" s="248"/>
      <c r="AO28" s="248"/>
      <c r="AP28" s="33"/>
      <c r="AQ28" s="33"/>
      <c r="AR28" s="36"/>
      <c r="BE28" s="238"/>
    </row>
    <row r="29" spans="1:71" s="3" customFormat="1" ht="14.4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51">
        <v>0.21</v>
      </c>
      <c r="M29" s="250"/>
      <c r="N29" s="250"/>
      <c r="O29" s="250"/>
      <c r="P29" s="250"/>
      <c r="Q29" s="38"/>
      <c r="R29" s="38"/>
      <c r="S29" s="38"/>
      <c r="T29" s="38"/>
      <c r="U29" s="38"/>
      <c r="V29" s="38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38"/>
      <c r="AG29" s="38"/>
      <c r="AH29" s="38"/>
      <c r="AI29" s="38"/>
      <c r="AJ29" s="38"/>
      <c r="AK29" s="249">
        <f>ROUND(AV94, 2)</f>
        <v>0</v>
      </c>
      <c r="AL29" s="250"/>
      <c r="AM29" s="250"/>
      <c r="AN29" s="250"/>
      <c r="AO29" s="250"/>
      <c r="AP29" s="38"/>
      <c r="AQ29" s="38"/>
      <c r="AR29" s="39"/>
      <c r="BE29" s="239"/>
    </row>
    <row r="30" spans="1:71" s="3" customFormat="1" ht="14.4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51">
        <v>0.15</v>
      </c>
      <c r="M30" s="250"/>
      <c r="N30" s="250"/>
      <c r="O30" s="250"/>
      <c r="P30" s="250"/>
      <c r="Q30" s="38"/>
      <c r="R30" s="38"/>
      <c r="S30" s="38"/>
      <c r="T30" s="38"/>
      <c r="U30" s="38"/>
      <c r="V30" s="38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38"/>
      <c r="AG30" s="38"/>
      <c r="AH30" s="38"/>
      <c r="AI30" s="38"/>
      <c r="AJ30" s="38"/>
      <c r="AK30" s="249">
        <f>ROUND(AW94, 2)</f>
        <v>0</v>
      </c>
      <c r="AL30" s="250"/>
      <c r="AM30" s="250"/>
      <c r="AN30" s="250"/>
      <c r="AO30" s="250"/>
      <c r="AP30" s="38"/>
      <c r="AQ30" s="38"/>
      <c r="AR30" s="39"/>
      <c r="BE30" s="239"/>
    </row>
    <row r="31" spans="1:71" s="3" customFormat="1" ht="14.4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51">
        <v>0.21</v>
      </c>
      <c r="M31" s="250"/>
      <c r="N31" s="250"/>
      <c r="O31" s="250"/>
      <c r="P31" s="250"/>
      <c r="Q31" s="38"/>
      <c r="R31" s="38"/>
      <c r="S31" s="38"/>
      <c r="T31" s="38"/>
      <c r="U31" s="38"/>
      <c r="V31" s="38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38"/>
      <c r="AG31" s="38"/>
      <c r="AH31" s="38"/>
      <c r="AI31" s="38"/>
      <c r="AJ31" s="38"/>
      <c r="AK31" s="249">
        <v>0</v>
      </c>
      <c r="AL31" s="250"/>
      <c r="AM31" s="250"/>
      <c r="AN31" s="250"/>
      <c r="AO31" s="250"/>
      <c r="AP31" s="38"/>
      <c r="AQ31" s="38"/>
      <c r="AR31" s="39"/>
      <c r="BE31" s="239"/>
    </row>
    <row r="32" spans="1:71" s="3" customFormat="1" ht="14.4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51">
        <v>0.15</v>
      </c>
      <c r="M32" s="250"/>
      <c r="N32" s="250"/>
      <c r="O32" s="250"/>
      <c r="P32" s="250"/>
      <c r="Q32" s="38"/>
      <c r="R32" s="38"/>
      <c r="S32" s="38"/>
      <c r="T32" s="38"/>
      <c r="U32" s="38"/>
      <c r="V32" s="38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38"/>
      <c r="AG32" s="38"/>
      <c r="AH32" s="38"/>
      <c r="AI32" s="38"/>
      <c r="AJ32" s="38"/>
      <c r="AK32" s="249">
        <v>0</v>
      </c>
      <c r="AL32" s="250"/>
      <c r="AM32" s="250"/>
      <c r="AN32" s="250"/>
      <c r="AO32" s="250"/>
      <c r="AP32" s="38"/>
      <c r="AQ32" s="38"/>
      <c r="AR32" s="39"/>
      <c r="BE32" s="239"/>
    </row>
    <row r="33" spans="1:57" s="3" customFormat="1" ht="14.4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51">
        <v>0</v>
      </c>
      <c r="M33" s="250"/>
      <c r="N33" s="250"/>
      <c r="O33" s="250"/>
      <c r="P33" s="250"/>
      <c r="Q33" s="38"/>
      <c r="R33" s="38"/>
      <c r="S33" s="38"/>
      <c r="T33" s="38"/>
      <c r="U33" s="38"/>
      <c r="V33" s="38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38"/>
      <c r="AG33" s="38"/>
      <c r="AH33" s="38"/>
      <c r="AI33" s="38"/>
      <c r="AJ33" s="38"/>
      <c r="AK33" s="249">
        <v>0</v>
      </c>
      <c r="AL33" s="250"/>
      <c r="AM33" s="250"/>
      <c r="AN33" s="250"/>
      <c r="AO33" s="250"/>
      <c r="AP33" s="38"/>
      <c r="AQ33" s="38"/>
      <c r="AR33" s="39"/>
      <c r="BE33" s="239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8"/>
    </row>
    <row r="35" spans="1:57" s="2" customFormat="1" ht="25.95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55" t="s">
        <v>45</v>
      </c>
      <c r="Y35" s="253"/>
      <c r="Z35" s="253"/>
      <c r="AA35" s="253"/>
      <c r="AB35" s="253"/>
      <c r="AC35" s="42"/>
      <c r="AD35" s="42"/>
      <c r="AE35" s="42"/>
      <c r="AF35" s="42"/>
      <c r="AG35" s="42"/>
      <c r="AH35" s="42"/>
      <c r="AI35" s="42"/>
      <c r="AJ35" s="42"/>
      <c r="AK35" s="252">
        <f>SUM(AK26:AK33)</f>
        <v>0</v>
      </c>
      <c r="AL35" s="253"/>
      <c r="AM35" s="253"/>
      <c r="AN35" s="253"/>
      <c r="AO35" s="254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x3cc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6" t="str">
        <f>K6</f>
        <v>Hasičská zbrojnice Štěpánovice-Dobrovolní hasiči, knihovna a ostatní (CÚ 2023)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8" t="str">
        <f>IF(AN8= "","",AN8)</f>
        <v>21. 5. 2023</v>
      </c>
      <c r="AN87" s="218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19" t="str">
        <f>IF(E17="","",E17)</f>
        <v xml:space="preserve"> </v>
      </c>
      <c r="AN89" s="220"/>
      <c r="AO89" s="220"/>
      <c r="AP89" s="220"/>
      <c r="AQ89" s="33"/>
      <c r="AR89" s="36"/>
      <c r="AS89" s="221" t="s">
        <v>53</v>
      </c>
      <c r="AT89" s="22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19" t="str">
        <f>IF(E20="","",E20)</f>
        <v xml:space="preserve"> </v>
      </c>
      <c r="AN90" s="220"/>
      <c r="AO90" s="220"/>
      <c r="AP90" s="220"/>
      <c r="AQ90" s="33"/>
      <c r="AR90" s="36"/>
      <c r="AS90" s="223"/>
      <c r="AT90" s="22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5"/>
      <c r="AT91" s="22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7" t="s">
        <v>54</v>
      </c>
      <c r="D92" s="228"/>
      <c r="E92" s="228"/>
      <c r="F92" s="228"/>
      <c r="G92" s="228"/>
      <c r="H92" s="70"/>
      <c r="I92" s="230" t="s">
        <v>55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29" t="s">
        <v>56</v>
      </c>
      <c r="AH92" s="228"/>
      <c r="AI92" s="228"/>
      <c r="AJ92" s="228"/>
      <c r="AK92" s="228"/>
      <c r="AL92" s="228"/>
      <c r="AM92" s="228"/>
      <c r="AN92" s="230" t="s">
        <v>57</v>
      </c>
      <c r="AO92" s="228"/>
      <c r="AP92" s="231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5">
        <f>ROUND(SUM(AG95:AG99),2)</f>
        <v>0</v>
      </c>
      <c r="AH94" s="235"/>
      <c r="AI94" s="235"/>
      <c r="AJ94" s="235"/>
      <c r="AK94" s="235"/>
      <c r="AL94" s="235"/>
      <c r="AM94" s="235"/>
      <c r="AN94" s="236">
        <f t="shared" ref="AN94:AN99" si="0">SUM(AG94,AT94)</f>
        <v>0</v>
      </c>
      <c r="AO94" s="236"/>
      <c r="AP94" s="236"/>
      <c r="AQ94" s="82" t="s">
        <v>1</v>
      </c>
      <c r="AR94" s="83"/>
      <c r="AS94" s="84">
        <f>ROUND(SUM(AS95:AS99),2)</f>
        <v>0</v>
      </c>
      <c r="AT94" s="85">
        <f t="shared" ref="AT94:AT99" si="1">ROUND(SUM(AV94:AW94),2)</f>
        <v>0</v>
      </c>
      <c r="AU94" s="86">
        <f>ROUND(SUM(AU95:AU99),5)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ROUND(SUM(AZ95:AZ99),2)</f>
        <v>0</v>
      </c>
      <c r="BA94" s="85">
        <f>ROUND(SUM(BA95:BA99),2)</f>
        <v>0</v>
      </c>
      <c r="BB94" s="85">
        <f>ROUND(SUM(BB95:BB99),2)</f>
        <v>0</v>
      </c>
      <c r="BC94" s="85">
        <f>ROUND(SUM(BC95:BC99),2)</f>
        <v>0</v>
      </c>
      <c r="BD94" s="87">
        <f>ROUND(SUM(BD95:BD99),2)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32" t="s">
        <v>78</v>
      </c>
      <c r="E95" s="232"/>
      <c r="F95" s="232"/>
      <c r="G95" s="232"/>
      <c r="H95" s="232"/>
      <c r="I95" s="93"/>
      <c r="J95" s="232" t="s">
        <v>79</v>
      </c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3">
        <f>'410001 - Hasičská zbrojnice'!J30</f>
        <v>0</v>
      </c>
      <c r="AH95" s="234"/>
      <c r="AI95" s="234"/>
      <c r="AJ95" s="234"/>
      <c r="AK95" s="234"/>
      <c r="AL95" s="234"/>
      <c r="AM95" s="234"/>
      <c r="AN95" s="233">
        <f t="shared" si="0"/>
        <v>0</v>
      </c>
      <c r="AO95" s="234"/>
      <c r="AP95" s="234"/>
      <c r="AQ95" s="94" t="s">
        <v>80</v>
      </c>
      <c r="AR95" s="95"/>
      <c r="AS95" s="96">
        <v>0</v>
      </c>
      <c r="AT95" s="97">
        <f t="shared" si="1"/>
        <v>0</v>
      </c>
      <c r="AU95" s="98">
        <f>'410001 - Hasičská zbrojnice'!P149</f>
        <v>0</v>
      </c>
      <c r="AV95" s="97">
        <f>'410001 - Hasičská zbrojnice'!J33</f>
        <v>0</v>
      </c>
      <c r="AW95" s="97">
        <f>'410001 - Hasičská zbrojnice'!J34</f>
        <v>0</v>
      </c>
      <c r="AX95" s="97">
        <f>'410001 - Hasičská zbrojnice'!J35</f>
        <v>0</v>
      </c>
      <c r="AY95" s="97">
        <f>'410001 - Hasičská zbrojnice'!J36</f>
        <v>0</v>
      </c>
      <c r="AZ95" s="97">
        <f>'410001 - Hasičská zbrojnice'!F33</f>
        <v>0</v>
      </c>
      <c r="BA95" s="97">
        <f>'410001 - Hasičská zbrojnice'!F34</f>
        <v>0</v>
      </c>
      <c r="BB95" s="97">
        <f>'410001 - Hasičská zbrojnice'!F35</f>
        <v>0</v>
      </c>
      <c r="BC95" s="97">
        <f>'410001 - Hasičská zbrojnice'!F36</f>
        <v>0</v>
      </c>
      <c r="BD95" s="99">
        <f>'410001 - Hasičská zbrojnice'!F37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16.5" customHeight="1">
      <c r="A96" s="90" t="s">
        <v>77</v>
      </c>
      <c r="B96" s="91"/>
      <c r="C96" s="92"/>
      <c r="D96" s="232" t="s">
        <v>84</v>
      </c>
      <c r="E96" s="232"/>
      <c r="F96" s="232"/>
      <c r="G96" s="232"/>
      <c r="H96" s="232"/>
      <c r="I96" s="93"/>
      <c r="J96" s="232" t="s">
        <v>85</v>
      </c>
      <c r="K96" s="232"/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3">
        <f>'410002 - Parkoviště a ven...'!J30</f>
        <v>0</v>
      </c>
      <c r="AH96" s="234"/>
      <c r="AI96" s="234"/>
      <c r="AJ96" s="234"/>
      <c r="AK96" s="234"/>
      <c r="AL96" s="234"/>
      <c r="AM96" s="234"/>
      <c r="AN96" s="233">
        <f t="shared" si="0"/>
        <v>0</v>
      </c>
      <c r="AO96" s="234"/>
      <c r="AP96" s="234"/>
      <c r="AQ96" s="94" t="s">
        <v>80</v>
      </c>
      <c r="AR96" s="95"/>
      <c r="AS96" s="96">
        <v>0</v>
      </c>
      <c r="AT96" s="97">
        <f t="shared" si="1"/>
        <v>0</v>
      </c>
      <c r="AU96" s="98">
        <f>'410002 - Parkoviště a ven...'!P127</f>
        <v>0</v>
      </c>
      <c r="AV96" s="97">
        <f>'410002 - Parkoviště a ven...'!J33</f>
        <v>0</v>
      </c>
      <c r="AW96" s="97">
        <f>'410002 - Parkoviště a ven...'!J34</f>
        <v>0</v>
      </c>
      <c r="AX96" s="97">
        <f>'410002 - Parkoviště a ven...'!J35</f>
        <v>0</v>
      </c>
      <c r="AY96" s="97">
        <f>'410002 - Parkoviště a ven...'!J36</f>
        <v>0</v>
      </c>
      <c r="AZ96" s="97">
        <f>'410002 - Parkoviště a ven...'!F33</f>
        <v>0</v>
      </c>
      <c r="BA96" s="97">
        <f>'410002 - Parkoviště a ven...'!F34</f>
        <v>0</v>
      </c>
      <c r="BB96" s="97">
        <f>'410002 - Parkoviště a ven...'!F35</f>
        <v>0</v>
      </c>
      <c r="BC96" s="97">
        <f>'410002 - Parkoviště a ven...'!F36</f>
        <v>0</v>
      </c>
      <c r="BD96" s="99">
        <f>'410002 - Parkoviště a ven...'!F37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91" s="7" customFormat="1" ht="16.5" customHeight="1">
      <c r="A97" s="90" t="s">
        <v>77</v>
      </c>
      <c r="B97" s="91"/>
      <c r="C97" s="92"/>
      <c r="D97" s="232" t="s">
        <v>87</v>
      </c>
      <c r="E97" s="232"/>
      <c r="F97" s="232"/>
      <c r="G97" s="232"/>
      <c r="H97" s="232"/>
      <c r="I97" s="93"/>
      <c r="J97" s="232" t="s">
        <v>88</v>
      </c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3">
        <f>'410003 - Demolice'!J30</f>
        <v>0</v>
      </c>
      <c r="AH97" s="234"/>
      <c r="AI97" s="234"/>
      <c r="AJ97" s="234"/>
      <c r="AK97" s="234"/>
      <c r="AL97" s="234"/>
      <c r="AM97" s="234"/>
      <c r="AN97" s="233">
        <f t="shared" si="0"/>
        <v>0</v>
      </c>
      <c r="AO97" s="234"/>
      <c r="AP97" s="234"/>
      <c r="AQ97" s="94" t="s">
        <v>80</v>
      </c>
      <c r="AR97" s="95"/>
      <c r="AS97" s="96">
        <v>0</v>
      </c>
      <c r="AT97" s="97">
        <f t="shared" si="1"/>
        <v>0</v>
      </c>
      <c r="AU97" s="98">
        <f>'410003 - Demolice'!P119</f>
        <v>0</v>
      </c>
      <c r="AV97" s="97">
        <f>'410003 - Demolice'!J33</f>
        <v>0</v>
      </c>
      <c r="AW97" s="97">
        <f>'410003 - Demolice'!J34</f>
        <v>0</v>
      </c>
      <c r="AX97" s="97">
        <f>'410003 - Demolice'!J35</f>
        <v>0</v>
      </c>
      <c r="AY97" s="97">
        <f>'410003 - Demolice'!J36</f>
        <v>0</v>
      </c>
      <c r="AZ97" s="97">
        <f>'410003 - Demolice'!F33</f>
        <v>0</v>
      </c>
      <c r="BA97" s="97">
        <f>'410003 - Demolice'!F34</f>
        <v>0</v>
      </c>
      <c r="BB97" s="97">
        <f>'410003 - Demolice'!F35</f>
        <v>0</v>
      </c>
      <c r="BC97" s="97">
        <f>'410003 - Demolice'!F36</f>
        <v>0</v>
      </c>
      <c r="BD97" s="99">
        <f>'410003 - Demolice'!F37</f>
        <v>0</v>
      </c>
      <c r="BT97" s="100" t="s">
        <v>81</v>
      </c>
      <c r="BV97" s="100" t="s">
        <v>75</v>
      </c>
      <c r="BW97" s="100" t="s">
        <v>89</v>
      </c>
      <c r="BX97" s="100" t="s">
        <v>5</v>
      </c>
      <c r="CL97" s="100" t="s">
        <v>1</v>
      </c>
      <c r="CM97" s="100" t="s">
        <v>83</v>
      </c>
    </row>
    <row r="98" spans="1:91" s="7" customFormat="1" ht="16.5" customHeight="1">
      <c r="A98" s="90" t="s">
        <v>77</v>
      </c>
      <c r="B98" s="91"/>
      <c r="C98" s="92"/>
      <c r="D98" s="232" t="s">
        <v>90</v>
      </c>
      <c r="E98" s="232"/>
      <c r="F98" s="232"/>
      <c r="G98" s="232"/>
      <c r="H98" s="232"/>
      <c r="I98" s="93"/>
      <c r="J98" s="232" t="s">
        <v>91</v>
      </c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33">
        <f>'410004 - Přeložka plynovo...'!J30</f>
        <v>0</v>
      </c>
      <c r="AH98" s="234"/>
      <c r="AI98" s="234"/>
      <c r="AJ98" s="234"/>
      <c r="AK98" s="234"/>
      <c r="AL98" s="234"/>
      <c r="AM98" s="234"/>
      <c r="AN98" s="233">
        <f t="shared" si="0"/>
        <v>0</v>
      </c>
      <c r="AO98" s="234"/>
      <c r="AP98" s="234"/>
      <c r="AQ98" s="94" t="s">
        <v>80</v>
      </c>
      <c r="AR98" s="95"/>
      <c r="AS98" s="96">
        <v>0</v>
      </c>
      <c r="AT98" s="97">
        <f t="shared" si="1"/>
        <v>0</v>
      </c>
      <c r="AU98" s="98">
        <f>'410004 - Přeložka plynovo...'!P119</f>
        <v>0</v>
      </c>
      <c r="AV98" s="97">
        <f>'410004 - Přeložka plynovo...'!J33</f>
        <v>0</v>
      </c>
      <c r="AW98" s="97">
        <f>'410004 - Přeložka plynovo...'!J34</f>
        <v>0</v>
      </c>
      <c r="AX98" s="97">
        <f>'410004 - Přeložka plynovo...'!J35</f>
        <v>0</v>
      </c>
      <c r="AY98" s="97">
        <f>'410004 - Přeložka plynovo...'!J36</f>
        <v>0</v>
      </c>
      <c r="AZ98" s="97">
        <f>'410004 - Přeložka plynovo...'!F33</f>
        <v>0</v>
      </c>
      <c r="BA98" s="97">
        <f>'410004 - Přeložka plynovo...'!F34</f>
        <v>0</v>
      </c>
      <c r="BB98" s="97">
        <f>'410004 - Přeložka plynovo...'!F35</f>
        <v>0</v>
      </c>
      <c r="BC98" s="97">
        <f>'410004 - Přeložka plynovo...'!F36</f>
        <v>0</v>
      </c>
      <c r="BD98" s="99">
        <f>'410004 - Přeložka plynovo...'!F37</f>
        <v>0</v>
      </c>
      <c r="BT98" s="100" t="s">
        <v>81</v>
      </c>
      <c r="BV98" s="100" t="s">
        <v>75</v>
      </c>
      <c r="BW98" s="100" t="s">
        <v>92</v>
      </c>
      <c r="BX98" s="100" t="s">
        <v>5</v>
      </c>
      <c r="CL98" s="100" t="s">
        <v>1</v>
      </c>
      <c r="CM98" s="100" t="s">
        <v>83</v>
      </c>
    </row>
    <row r="99" spans="1:91" s="7" customFormat="1" ht="16.5" customHeight="1">
      <c r="A99" s="90" t="s">
        <v>77</v>
      </c>
      <c r="B99" s="91"/>
      <c r="C99" s="92"/>
      <c r="D99" s="232" t="s">
        <v>93</v>
      </c>
      <c r="E99" s="232"/>
      <c r="F99" s="232"/>
      <c r="G99" s="232"/>
      <c r="H99" s="232"/>
      <c r="I99" s="93"/>
      <c r="J99" s="232" t="s">
        <v>94</v>
      </c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33">
        <f>'410005 - Ostatní a vedlej...'!J30</f>
        <v>0</v>
      </c>
      <c r="AH99" s="234"/>
      <c r="AI99" s="234"/>
      <c r="AJ99" s="234"/>
      <c r="AK99" s="234"/>
      <c r="AL99" s="234"/>
      <c r="AM99" s="234"/>
      <c r="AN99" s="233">
        <f t="shared" si="0"/>
        <v>0</v>
      </c>
      <c r="AO99" s="234"/>
      <c r="AP99" s="234"/>
      <c r="AQ99" s="94" t="s">
        <v>80</v>
      </c>
      <c r="AR99" s="95"/>
      <c r="AS99" s="101">
        <v>0</v>
      </c>
      <c r="AT99" s="102">
        <f t="shared" si="1"/>
        <v>0</v>
      </c>
      <c r="AU99" s="103">
        <f>'410005 - Ostatní a vedlej...'!P119</f>
        <v>0</v>
      </c>
      <c r="AV99" s="102">
        <f>'410005 - Ostatní a vedlej...'!J33</f>
        <v>0</v>
      </c>
      <c r="AW99" s="102">
        <f>'410005 - Ostatní a vedlej...'!J34</f>
        <v>0</v>
      </c>
      <c r="AX99" s="102">
        <f>'410005 - Ostatní a vedlej...'!J35</f>
        <v>0</v>
      </c>
      <c r="AY99" s="102">
        <f>'410005 - Ostatní a vedlej...'!J36</f>
        <v>0</v>
      </c>
      <c r="AZ99" s="102">
        <f>'410005 - Ostatní a vedlej...'!F33</f>
        <v>0</v>
      </c>
      <c r="BA99" s="102">
        <f>'410005 - Ostatní a vedlej...'!F34</f>
        <v>0</v>
      </c>
      <c r="BB99" s="102">
        <f>'410005 - Ostatní a vedlej...'!F35</f>
        <v>0</v>
      </c>
      <c r="BC99" s="102">
        <f>'410005 - Ostatní a vedlej...'!F36</f>
        <v>0</v>
      </c>
      <c r="BD99" s="104">
        <f>'410005 - Ostatní a vedlej...'!F37</f>
        <v>0</v>
      </c>
      <c r="BT99" s="100" t="s">
        <v>81</v>
      </c>
      <c r="BV99" s="100" t="s">
        <v>75</v>
      </c>
      <c r="BW99" s="100" t="s">
        <v>95</v>
      </c>
      <c r="BX99" s="100" t="s">
        <v>5</v>
      </c>
      <c r="CL99" s="100" t="s">
        <v>1</v>
      </c>
      <c r="CM99" s="100" t="s">
        <v>83</v>
      </c>
    </row>
    <row r="100" spans="1:91" s="2" customFormat="1" ht="30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sheetProtection algorithmName="SHA-512" hashValue="noB6YX46CiCzWN8RJQQz1m8sVKX9FNj0+S7y1fzyYR5P5DW4E5lzdRiBC9p0GExhicEsZTROS/yg7gegYZU5Zw==" saltValue="uF6rYDUBOJFBd4yoi4RtyXzJP55fCxAtiXDWB6D981JJKP1wuDaNW8duv9Nx/ozA/s8kaTha8QVNsVeaU7VGI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410001 - Hasičská zbrojnice'!C2" display="/"/>
    <hyperlink ref="A96" location="'410002 - Parkoviště a ven...'!C2" display="/"/>
    <hyperlink ref="A97" location="'410003 - Demolice'!C2" display="/"/>
    <hyperlink ref="A98" location="'410004 - Přeložka plynovo...'!C2" display="/"/>
    <hyperlink ref="A99" location="'410005 - Ostatní a vedle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7"/>
  <sheetViews>
    <sheetView showGridLines="0" topLeftCell="A203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82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" customHeight="1">
      <c r="B4" s="17"/>
      <c r="D4" s="107" t="s">
        <v>96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Hasičská zbrojnice Štěpánovice-Dobrovolní hasiči, knihovna a ostatní (CÚ 2023)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98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21. 5. 2023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ROUND(J149,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37</v>
      </c>
      <c r="E33" s="109" t="s">
        <v>38</v>
      </c>
      <c r="F33" s="120">
        <f>ROUND((SUM(BE149:BE486)),  2)</f>
        <v>0</v>
      </c>
      <c r="G33" s="31"/>
      <c r="H33" s="31"/>
      <c r="I33" s="121">
        <v>0.21</v>
      </c>
      <c r="J33" s="120">
        <f>ROUND(((SUM(BE149:BE486))*I33),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39</v>
      </c>
      <c r="F34" s="120">
        <f>ROUND((SUM(BF149:BF486)),  2)</f>
        <v>0</v>
      </c>
      <c r="G34" s="31"/>
      <c r="H34" s="31"/>
      <c r="I34" s="121">
        <v>0.15</v>
      </c>
      <c r="J34" s="120">
        <f>ROUND(((SUM(BF149:BF486))*I34),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40</v>
      </c>
      <c r="F35" s="120">
        <f>ROUND((SUM(BG149:BG486)),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41</v>
      </c>
      <c r="F36" s="120">
        <f>ROUND((SUM(BH149:BH486)),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42</v>
      </c>
      <c r="F37" s="120">
        <f>ROUND((SUM(BI149:BI486)),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Hasičská zbrojnice Štěpánovice-Dobrovolní hasiči, knihovna a ostatní (CÚ 2023)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6" t="str">
        <f>E9</f>
        <v>410001 - Hasičská zbrojnice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21. 5. 2023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100</v>
      </c>
      <c r="D94" s="141"/>
      <c r="E94" s="141"/>
      <c r="F94" s="141"/>
      <c r="G94" s="141"/>
      <c r="H94" s="141"/>
      <c r="I94" s="141"/>
      <c r="J94" s="142" t="s">
        <v>101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102</v>
      </c>
      <c r="D96" s="33"/>
      <c r="E96" s="33"/>
      <c r="F96" s="33"/>
      <c r="G96" s="33"/>
      <c r="H96" s="33"/>
      <c r="I96" s="33"/>
      <c r="J96" s="81">
        <f>J149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2:12" s="9" customFormat="1" ht="24.9" customHeight="1">
      <c r="B97" s="144"/>
      <c r="C97" s="145"/>
      <c r="D97" s="146" t="s">
        <v>104</v>
      </c>
      <c r="E97" s="147"/>
      <c r="F97" s="147"/>
      <c r="G97" s="147"/>
      <c r="H97" s="147"/>
      <c r="I97" s="147"/>
      <c r="J97" s="148">
        <f>J150</f>
        <v>0</v>
      </c>
      <c r="K97" s="145"/>
      <c r="L97" s="149"/>
    </row>
    <row r="98" spans="2:12" s="10" customFormat="1" ht="19.95" customHeight="1">
      <c r="B98" s="150"/>
      <c r="C98" s="151"/>
      <c r="D98" s="152" t="s">
        <v>105</v>
      </c>
      <c r="E98" s="153"/>
      <c r="F98" s="153"/>
      <c r="G98" s="153"/>
      <c r="H98" s="153"/>
      <c r="I98" s="153"/>
      <c r="J98" s="154">
        <f>J151</f>
        <v>0</v>
      </c>
      <c r="K98" s="151"/>
      <c r="L98" s="155"/>
    </row>
    <row r="99" spans="2:12" s="10" customFormat="1" ht="19.95" customHeight="1">
      <c r="B99" s="150"/>
      <c r="C99" s="151"/>
      <c r="D99" s="152" t="s">
        <v>106</v>
      </c>
      <c r="E99" s="153"/>
      <c r="F99" s="153"/>
      <c r="G99" s="153"/>
      <c r="H99" s="153"/>
      <c r="I99" s="153"/>
      <c r="J99" s="154">
        <f>J167</f>
        <v>0</v>
      </c>
      <c r="K99" s="151"/>
      <c r="L99" s="155"/>
    </row>
    <row r="100" spans="2:12" s="10" customFormat="1" ht="19.95" customHeight="1">
      <c r="B100" s="150"/>
      <c r="C100" s="151"/>
      <c r="D100" s="152" t="s">
        <v>107</v>
      </c>
      <c r="E100" s="153"/>
      <c r="F100" s="153"/>
      <c r="G100" s="153"/>
      <c r="H100" s="153"/>
      <c r="I100" s="153"/>
      <c r="J100" s="154">
        <f>J176</f>
        <v>0</v>
      </c>
      <c r="K100" s="151"/>
      <c r="L100" s="155"/>
    </row>
    <row r="101" spans="2:12" s="10" customFormat="1" ht="19.95" customHeight="1">
      <c r="B101" s="150"/>
      <c r="C101" s="151"/>
      <c r="D101" s="152" t="s">
        <v>108</v>
      </c>
      <c r="E101" s="153"/>
      <c r="F101" s="153"/>
      <c r="G101" s="153"/>
      <c r="H101" s="153"/>
      <c r="I101" s="153"/>
      <c r="J101" s="154">
        <f>J202</f>
        <v>0</v>
      </c>
      <c r="K101" s="151"/>
      <c r="L101" s="155"/>
    </row>
    <row r="102" spans="2:12" s="10" customFormat="1" ht="19.95" customHeight="1">
      <c r="B102" s="150"/>
      <c r="C102" s="151"/>
      <c r="D102" s="152" t="s">
        <v>109</v>
      </c>
      <c r="E102" s="153"/>
      <c r="F102" s="153"/>
      <c r="G102" s="153"/>
      <c r="H102" s="153"/>
      <c r="I102" s="153"/>
      <c r="J102" s="154">
        <f>J226</f>
        <v>0</v>
      </c>
      <c r="K102" s="151"/>
      <c r="L102" s="155"/>
    </row>
    <row r="103" spans="2:12" s="10" customFormat="1" ht="19.95" customHeight="1">
      <c r="B103" s="150"/>
      <c r="C103" s="151"/>
      <c r="D103" s="152" t="s">
        <v>110</v>
      </c>
      <c r="E103" s="153"/>
      <c r="F103" s="153"/>
      <c r="G103" s="153"/>
      <c r="H103" s="153"/>
      <c r="I103" s="153"/>
      <c r="J103" s="154">
        <f>J234</f>
        <v>0</v>
      </c>
      <c r="K103" s="151"/>
      <c r="L103" s="155"/>
    </row>
    <row r="104" spans="2:12" s="10" customFormat="1" ht="19.95" customHeight="1">
      <c r="B104" s="150"/>
      <c r="C104" s="151"/>
      <c r="D104" s="152" t="s">
        <v>111</v>
      </c>
      <c r="E104" s="153"/>
      <c r="F104" s="153"/>
      <c r="G104" s="153"/>
      <c r="H104" s="153"/>
      <c r="I104" s="153"/>
      <c r="J104" s="154">
        <f>J244</f>
        <v>0</v>
      </c>
      <c r="K104" s="151"/>
      <c r="L104" s="155"/>
    </row>
    <row r="105" spans="2:12" s="10" customFormat="1" ht="19.95" customHeight="1">
      <c r="B105" s="150"/>
      <c r="C105" s="151"/>
      <c r="D105" s="152" t="s">
        <v>112</v>
      </c>
      <c r="E105" s="153"/>
      <c r="F105" s="153"/>
      <c r="G105" s="153"/>
      <c r="H105" s="153"/>
      <c r="I105" s="153"/>
      <c r="J105" s="154">
        <f>J252</f>
        <v>0</v>
      </c>
      <c r="K105" s="151"/>
      <c r="L105" s="155"/>
    </row>
    <row r="106" spans="2:12" s="10" customFormat="1" ht="19.95" customHeight="1">
      <c r="B106" s="150"/>
      <c r="C106" s="151"/>
      <c r="D106" s="152" t="s">
        <v>113</v>
      </c>
      <c r="E106" s="153"/>
      <c r="F106" s="153"/>
      <c r="G106" s="153"/>
      <c r="H106" s="153"/>
      <c r="I106" s="153"/>
      <c r="J106" s="154">
        <f>J262</f>
        <v>0</v>
      </c>
      <c r="K106" s="151"/>
      <c r="L106" s="155"/>
    </row>
    <row r="107" spans="2:12" s="10" customFormat="1" ht="19.95" customHeight="1">
      <c r="B107" s="150"/>
      <c r="C107" s="151"/>
      <c r="D107" s="152" t="s">
        <v>114</v>
      </c>
      <c r="E107" s="153"/>
      <c r="F107" s="153"/>
      <c r="G107" s="153"/>
      <c r="H107" s="153"/>
      <c r="I107" s="153"/>
      <c r="J107" s="154">
        <f>J272</f>
        <v>0</v>
      </c>
      <c r="K107" s="151"/>
      <c r="L107" s="155"/>
    </row>
    <row r="108" spans="2:12" s="10" customFormat="1" ht="19.95" customHeight="1">
      <c r="B108" s="150"/>
      <c r="C108" s="151"/>
      <c r="D108" s="152" t="s">
        <v>115</v>
      </c>
      <c r="E108" s="153"/>
      <c r="F108" s="153"/>
      <c r="G108" s="153"/>
      <c r="H108" s="153"/>
      <c r="I108" s="153"/>
      <c r="J108" s="154">
        <f>J278</f>
        <v>0</v>
      </c>
      <c r="K108" s="151"/>
      <c r="L108" s="155"/>
    </row>
    <row r="109" spans="2:12" s="9" customFormat="1" ht="24.9" customHeight="1">
      <c r="B109" s="144"/>
      <c r="C109" s="145"/>
      <c r="D109" s="146" t="s">
        <v>116</v>
      </c>
      <c r="E109" s="147"/>
      <c r="F109" s="147"/>
      <c r="G109" s="147"/>
      <c r="H109" s="147"/>
      <c r="I109" s="147"/>
      <c r="J109" s="148">
        <f>J280</f>
        <v>0</v>
      </c>
      <c r="K109" s="145"/>
      <c r="L109" s="149"/>
    </row>
    <row r="110" spans="2:12" s="10" customFormat="1" ht="19.95" customHeight="1">
      <c r="B110" s="150"/>
      <c r="C110" s="151"/>
      <c r="D110" s="152" t="s">
        <v>117</v>
      </c>
      <c r="E110" s="153"/>
      <c r="F110" s="153"/>
      <c r="G110" s="153"/>
      <c r="H110" s="153"/>
      <c r="I110" s="153"/>
      <c r="J110" s="154">
        <f>J281</f>
        <v>0</v>
      </c>
      <c r="K110" s="151"/>
      <c r="L110" s="155"/>
    </row>
    <row r="111" spans="2:12" s="10" customFormat="1" ht="19.95" customHeight="1">
      <c r="B111" s="150"/>
      <c r="C111" s="151"/>
      <c r="D111" s="152" t="s">
        <v>118</v>
      </c>
      <c r="E111" s="153"/>
      <c r="F111" s="153"/>
      <c r="G111" s="153"/>
      <c r="H111" s="153"/>
      <c r="I111" s="153"/>
      <c r="J111" s="154">
        <f>J290</f>
        <v>0</v>
      </c>
      <c r="K111" s="151"/>
      <c r="L111" s="155"/>
    </row>
    <row r="112" spans="2:12" s="10" customFormat="1" ht="19.95" customHeight="1">
      <c r="B112" s="150"/>
      <c r="C112" s="151"/>
      <c r="D112" s="152" t="s">
        <v>119</v>
      </c>
      <c r="E112" s="153"/>
      <c r="F112" s="153"/>
      <c r="G112" s="153"/>
      <c r="H112" s="153"/>
      <c r="I112" s="153"/>
      <c r="J112" s="154">
        <f>J299</f>
        <v>0</v>
      </c>
      <c r="K112" s="151"/>
      <c r="L112" s="155"/>
    </row>
    <row r="113" spans="2:12" s="10" customFormat="1" ht="19.95" customHeight="1">
      <c r="B113" s="150"/>
      <c r="C113" s="151"/>
      <c r="D113" s="152" t="s">
        <v>120</v>
      </c>
      <c r="E113" s="153"/>
      <c r="F113" s="153"/>
      <c r="G113" s="153"/>
      <c r="H113" s="153"/>
      <c r="I113" s="153"/>
      <c r="J113" s="154">
        <f>J319</f>
        <v>0</v>
      </c>
      <c r="K113" s="151"/>
      <c r="L113" s="155"/>
    </row>
    <row r="114" spans="2:12" s="10" customFormat="1" ht="19.95" customHeight="1">
      <c r="B114" s="150"/>
      <c r="C114" s="151"/>
      <c r="D114" s="152" t="s">
        <v>121</v>
      </c>
      <c r="E114" s="153"/>
      <c r="F114" s="153"/>
      <c r="G114" s="153"/>
      <c r="H114" s="153"/>
      <c r="I114" s="153"/>
      <c r="J114" s="154">
        <f>J340</f>
        <v>0</v>
      </c>
      <c r="K114" s="151"/>
      <c r="L114" s="155"/>
    </row>
    <row r="115" spans="2:12" s="10" customFormat="1" ht="19.95" customHeight="1">
      <c r="B115" s="150"/>
      <c r="C115" s="151"/>
      <c r="D115" s="152" t="s">
        <v>122</v>
      </c>
      <c r="E115" s="153"/>
      <c r="F115" s="153"/>
      <c r="G115" s="153"/>
      <c r="H115" s="153"/>
      <c r="I115" s="153"/>
      <c r="J115" s="154">
        <f>J342</f>
        <v>0</v>
      </c>
      <c r="K115" s="151"/>
      <c r="L115" s="155"/>
    </row>
    <row r="116" spans="2:12" s="10" customFormat="1" ht="19.95" customHeight="1">
      <c r="B116" s="150"/>
      <c r="C116" s="151"/>
      <c r="D116" s="152" t="s">
        <v>123</v>
      </c>
      <c r="E116" s="153"/>
      <c r="F116" s="153"/>
      <c r="G116" s="153"/>
      <c r="H116" s="153"/>
      <c r="I116" s="153"/>
      <c r="J116" s="154">
        <f>J358</f>
        <v>0</v>
      </c>
      <c r="K116" s="151"/>
      <c r="L116" s="155"/>
    </row>
    <row r="117" spans="2:12" s="10" customFormat="1" ht="19.95" customHeight="1">
      <c r="B117" s="150"/>
      <c r="C117" s="151"/>
      <c r="D117" s="152" t="s">
        <v>124</v>
      </c>
      <c r="E117" s="153"/>
      <c r="F117" s="153"/>
      <c r="G117" s="153"/>
      <c r="H117" s="153"/>
      <c r="I117" s="153"/>
      <c r="J117" s="154">
        <f>J360</f>
        <v>0</v>
      </c>
      <c r="K117" s="151"/>
      <c r="L117" s="155"/>
    </row>
    <row r="118" spans="2:12" s="10" customFormat="1" ht="19.95" customHeight="1">
      <c r="B118" s="150"/>
      <c r="C118" s="151"/>
      <c r="D118" s="152" t="s">
        <v>125</v>
      </c>
      <c r="E118" s="153"/>
      <c r="F118" s="153"/>
      <c r="G118" s="153"/>
      <c r="H118" s="153"/>
      <c r="I118" s="153"/>
      <c r="J118" s="154">
        <f>J362</f>
        <v>0</v>
      </c>
      <c r="K118" s="151"/>
      <c r="L118" s="155"/>
    </row>
    <row r="119" spans="2:12" s="10" customFormat="1" ht="19.95" customHeight="1">
      <c r="B119" s="150"/>
      <c r="C119" s="151"/>
      <c r="D119" s="152" t="s">
        <v>126</v>
      </c>
      <c r="E119" s="153"/>
      <c r="F119" s="153"/>
      <c r="G119" s="153"/>
      <c r="H119" s="153"/>
      <c r="I119" s="153"/>
      <c r="J119" s="154">
        <f>J364</f>
        <v>0</v>
      </c>
      <c r="K119" s="151"/>
      <c r="L119" s="155"/>
    </row>
    <row r="120" spans="2:12" s="10" customFormat="1" ht="19.95" customHeight="1">
      <c r="B120" s="150"/>
      <c r="C120" s="151"/>
      <c r="D120" s="152" t="s">
        <v>127</v>
      </c>
      <c r="E120" s="153"/>
      <c r="F120" s="153"/>
      <c r="G120" s="153"/>
      <c r="H120" s="153"/>
      <c r="I120" s="153"/>
      <c r="J120" s="154">
        <f>J377</f>
        <v>0</v>
      </c>
      <c r="K120" s="151"/>
      <c r="L120" s="155"/>
    </row>
    <row r="121" spans="2:12" s="10" customFormat="1" ht="19.95" customHeight="1">
      <c r="B121" s="150"/>
      <c r="C121" s="151"/>
      <c r="D121" s="152" t="s">
        <v>128</v>
      </c>
      <c r="E121" s="153"/>
      <c r="F121" s="153"/>
      <c r="G121" s="153"/>
      <c r="H121" s="153"/>
      <c r="I121" s="153"/>
      <c r="J121" s="154">
        <f>J386</f>
        <v>0</v>
      </c>
      <c r="K121" s="151"/>
      <c r="L121" s="155"/>
    </row>
    <row r="122" spans="2:12" s="10" customFormat="1" ht="19.95" customHeight="1">
      <c r="B122" s="150"/>
      <c r="C122" s="151"/>
      <c r="D122" s="152" t="s">
        <v>129</v>
      </c>
      <c r="E122" s="153"/>
      <c r="F122" s="153"/>
      <c r="G122" s="153"/>
      <c r="H122" s="153"/>
      <c r="I122" s="153"/>
      <c r="J122" s="154">
        <f>J401</f>
        <v>0</v>
      </c>
      <c r="K122" s="151"/>
      <c r="L122" s="155"/>
    </row>
    <row r="123" spans="2:12" s="10" customFormat="1" ht="19.95" customHeight="1">
      <c r="B123" s="150"/>
      <c r="C123" s="151"/>
      <c r="D123" s="152" t="s">
        <v>130</v>
      </c>
      <c r="E123" s="153"/>
      <c r="F123" s="153"/>
      <c r="G123" s="153"/>
      <c r="H123" s="153"/>
      <c r="I123" s="153"/>
      <c r="J123" s="154">
        <f>J410</f>
        <v>0</v>
      </c>
      <c r="K123" s="151"/>
      <c r="L123" s="155"/>
    </row>
    <row r="124" spans="2:12" s="10" customFormat="1" ht="19.95" customHeight="1">
      <c r="B124" s="150"/>
      <c r="C124" s="151"/>
      <c r="D124" s="152" t="s">
        <v>131</v>
      </c>
      <c r="E124" s="153"/>
      <c r="F124" s="153"/>
      <c r="G124" s="153"/>
      <c r="H124" s="153"/>
      <c r="I124" s="153"/>
      <c r="J124" s="154">
        <f>J441</f>
        <v>0</v>
      </c>
      <c r="K124" s="151"/>
      <c r="L124" s="155"/>
    </row>
    <row r="125" spans="2:12" s="10" customFormat="1" ht="19.95" customHeight="1">
      <c r="B125" s="150"/>
      <c r="C125" s="151"/>
      <c r="D125" s="152" t="s">
        <v>132</v>
      </c>
      <c r="E125" s="153"/>
      <c r="F125" s="153"/>
      <c r="G125" s="153"/>
      <c r="H125" s="153"/>
      <c r="I125" s="153"/>
      <c r="J125" s="154">
        <f>J453</f>
        <v>0</v>
      </c>
      <c r="K125" s="151"/>
      <c r="L125" s="155"/>
    </row>
    <row r="126" spans="2:12" s="10" customFormat="1" ht="19.95" customHeight="1">
      <c r="B126" s="150"/>
      <c r="C126" s="151"/>
      <c r="D126" s="152" t="s">
        <v>133</v>
      </c>
      <c r="E126" s="153"/>
      <c r="F126" s="153"/>
      <c r="G126" s="153"/>
      <c r="H126" s="153"/>
      <c r="I126" s="153"/>
      <c r="J126" s="154">
        <f>J464</f>
        <v>0</v>
      </c>
      <c r="K126" s="151"/>
      <c r="L126" s="155"/>
    </row>
    <row r="127" spans="2:12" s="10" customFormat="1" ht="19.95" customHeight="1">
      <c r="B127" s="150"/>
      <c r="C127" s="151"/>
      <c r="D127" s="152" t="s">
        <v>134</v>
      </c>
      <c r="E127" s="153"/>
      <c r="F127" s="153"/>
      <c r="G127" s="153"/>
      <c r="H127" s="153"/>
      <c r="I127" s="153"/>
      <c r="J127" s="154">
        <f>J469</f>
        <v>0</v>
      </c>
      <c r="K127" s="151"/>
      <c r="L127" s="155"/>
    </row>
    <row r="128" spans="2:12" s="10" customFormat="1" ht="19.95" customHeight="1">
      <c r="B128" s="150"/>
      <c r="C128" s="151"/>
      <c r="D128" s="152" t="s">
        <v>135</v>
      </c>
      <c r="E128" s="153"/>
      <c r="F128" s="153"/>
      <c r="G128" s="153"/>
      <c r="H128" s="153"/>
      <c r="I128" s="153"/>
      <c r="J128" s="154">
        <f>J475</f>
        <v>0</v>
      </c>
      <c r="K128" s="151"/>
      <c r="L128" s="155"/>
    </row>
    <row r="129" spans="1:31" s="10" customFormat="1" ht="19.95" customHeight="1">
      <c r="B129" s="150"/>
      <c r="C129" s="151"/>
      <c r="D129" s="152" t="s">
        <v>136</v>
      </c>
      <c r="E129" s="153"/>
      <c r="F129" s="153"/>
      <c r="G129" s="153"/>
      <c r="H129" s="153"/>
      <c r="I129" s="153"/>
      <c r="J129" s="154">
        <f>J484</f>
        <v>0</v>
      </c>
      <c r="K129" s="151"/>
      <c r="L129" s="155"/>
    </row>
    <row r="130" spans="1:31" s="2" customFormat="1" ht="21.7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31" s="2" customFormat="1" ht="6.9" customHeight="1">
      <c r="A131" s="3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5" spans="1:31" s="2" customFormat="1" ht="6.9" customHeight="1">
      <c r="A135" s="31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31" s="2" customFormat="1" ht="24.9" customHeight="1">
      <c r="A136" s="31"/>
      <c r="B136" s="32"/>
      <c r="C136" s="20" t="s">
        <v>137</v>
      </c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31" s="2" customFormat="1" ht="6.9" customHeight="1">
      <c r="A137" s="31"/>
      <c r="B137" s="32"/>
      <c r="C137" s="33"/>
      <c r="D137" s="33"/>
      <c r="E137" s="33"/>
      <c r="F137" s="33"/>
      <c r="G137" s="33"/>
      <c r="H137" s="33"/>
      <c r="I137" s="33"/>
      <c r="J137" s="33"/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31" s="2" customFormat="1" ht="12" customHeight="1">
      <c r="A138" s="31"/>
      <c r="B138" s="32"/>
      <c r="C138" s="26" t="s">
        <v>16</v>
      </c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31" s="2" customFormat="1" ht="26.25" customHeight="1">
      <c r="A139" s="31"/>
      <c r="B139" s="32"/>
      <c r="C139" s="33"/>
      <c r="D139" s="33"/>
      <c r="E139" s="264" t="str">
        <f>E7</f>
        <v>Hasičská zbrojnice Štěpánovice-Dobrovolní hasiči, knihovna a ostatní (CÚ 2023)</v>
      </c>
      <c r="F139" s="265"/>
      <c r="G139" s="265"/>
      <c r="H139" s="265"/>
      <c r="I139" s="33"/>
      <c r="J139" s="33"/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31" s="2" customFormat="1" ht="12" customHeight="1">
      <c r="A140" s="31"/>
      <c r="B140" s="32"/>
      <c r="C140" s="26" t="s">
        <v>97</v>
      </c>
      <c r="D140" s="33"/>
      <c r="E140" s="33"/>
      <c r="F140" s="33"/>
      <c r="G140" s="33"/>
      <c r="H140" s="33"/>
      <c r="I140" s="33"/>
      <c r="J140" s="33"/>
      <c r="K140" s="33"/>
      <c r="L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31" s="2" customFormat="1" ht="16.5" customHeight="1">
      <c r="A141" s="31"/>
      <c r="B141" s="32"/>
      <c r="C141" s="33"/>
      <c r="D141" s="33"/>
      <c r="E141" s="216" t="str">
        <f>E9</f>
        <v>410001 - Hasičská zbrojnice</v>
      </c>
      <c r="F141" s="266"/>
      <c r="G141" s="266"/>
      <c r="H141" s="266"/>
      <c r="I141" s="33"/>
      <c r="J141" s="33"/>
      <c r="K141" s="33"/>
      <c r="L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31" s="2" customFormat="1" ht="6.9" customHeight="1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48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31" s="2" customFormat="1" ht="12" customHeight="1">
      <c r="A143" s="31"/>
      <c r="B143" s="32"/>
      <c r="C143" s="26" t="s">
        <v>20</v>
      </c>
      <c r="D143" s="33"/>
      <c r="E143" s="33"/>
      <c r="F143" s="24" t="str">
        <f>F12</f>
        <v xml:space="preserve"> </v>
      </c>
      <c r="G143" s="33"/>
      <c r="H143" s="33"/>
      <c r="I143" s="26" t="s">
        <v>22</v>
      </c>
      <c r="J143" s="63" t="str">
        <f>IF(J12="","",J12)</f>
        <v>21. 5. 2023</v>
      </c>
      <c r="K143" s="33"/>
      <c r="L143" s="48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31" s="2" customFormat="1" ht="6.9" customHeight="1">
      <c r="A144" s="31"/>
      <c r="B144" s="32"/>
      <c r="C144" s="33"/>
      <c r="D144" s="33"/>
      <c r="E144" s="33"/>
      <c r="F144" s="33"/>
      <c r="G144" s="33"/>
      <c r="H144" s="33"/>
      <c r="I144" s="33"/>
      <c r="J144" s="33"/>
      <c r="K144" s="33"/>
      <c r="L144" s="48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65" s="2" customFormat="1" ht="15.15" customHeight="1">
      <c r="A145" s="31"/>
      <c r="B145" s="32"/>
      <c r="C145" s="26" t="s">
        <v>24</v>
      </c>
      <c r="D145" s="33"/>
      <c r="E145" s="33"/>
      <c r="F145" s="24" t="str">
        <f>E15</f>
        <v xml:space="preserve"> </v>
      </c>
      <c r="G145" s="33"/>
      <c r="H145" s="33"/>
      <c r="I145" s="26" t="s">
        <v>29</v>
      </c>
      <c r="J145" s="29" t="str">
        <f>E21</f>
        <v xml:space="preserve"> </v>
      </c>
      <c r="K145" s="33"/>
      <c r="L145" s="48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65" s="2" customFormat="1" ht="15.15" customHeight="1">
      <c r="A146" s="31"/>
      <c r="B146" s="32"/>
      <c r="C146" s="26" t="s">
        <v>27</v>
      </c>
      <c r="D146" s="33"/>
      <c r="E146" s="33"/>
      <c r="F146" s="24" t="str">
        <f>IF(E18="","",E18)</f>
        <v>Vyplň údaj</v>
      </c>
      <c r="G146" s="33"/>
      <c r="H146" s="33"/>
      <c r="I146" s="26" t="s">
        <v>31</v>
      </c>
      <c r="J146" s="29" t="str">
        <f>E24</f>
        <v xml:space="preserve"> </v>
      </c>
      <c r="K146" s="33"/>
      <c r="L146" s="48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pans="1:65" s="2" customFormat="1" ht="10.35" customHeight="1">
      <c r="A147" s="31"/>
      <c r="B147" s="32"/>
      <c r="C147" s="33"/>
      <c r="D147" s="33"/>
      <c r="E147" s="33"/>
      <c r="F147" s="33"/>
      <c r="G147" s="33"/>
      <c r="H147" s="33"/>
      <c r="I147" s="33"/>
      <c r="J147" s="33"/>
      <c r="K147" s="33"/>
      <c r="L147" s="48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pans="1:65" s="11" customFormat="1" ht="29.25" customHeight="1">
      <c r="A148" s="156"/>
      <c r="B148" s="157"/>
      <c r="C148" s="158" t="s">
        <v>138</v>
      </c>
      <c r="D148" s="159" t="s">
        <v>58</v>
      </c>
      <c r="E148" s="159" t="s">
        <v>54</v>
      </c>
      <c r="F148" s="159" t="s">
        <v>55</v>
      </c>
      <c r="G148" s="159" t="s">
        <v>139</v>
      </c>
      <c r="H148" s="159" t="s">
        <v>140</v>
      </c>
      <c r="I148" s="159" t="s">
        <v>141</v>
      </c>
      <c r="J148" s="160" t="s">
        <v>101</v>
      </c>
      <c r="K148" s="161" t="s">
        <v>142</v>
      </c>
      <c r="L148" s="162"/>
      <c r="M148" s="72" t="s">
        <v>1</v>
      </c>
      <c r="N148" s="73" t="s">
        <v>37</v>
      </c>
      <c r="O148" s="73" t="s">
        <v>143</v>
      </c>
      <c r="P148" s="73" t="s">
        <v>144</v>
      </c>
      <c r="Q148" s="73" t="s">
        <v>145</v>
      </c>
      <c r="R148" s="73" t="s">
        <v>146</v>
      </c>
      <c r="S148" s="73" t="s">
        <v>147</v>
      </c>
      <c r="T148" s="74" t="s">
        <v>148</v>
      </c>
      <c r="U148" s="156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/>
    </row>
    <row r="149" spans="1:65" s="2" customFormat="1" ht="22.8" customHeight="1">
      <c r="A149" s="31"/>
      <c r="B149" s="32"/>
      <c r="C149" s="79" t="s">
        <v>149</v>
      </c>
      <c r="D149" s="33"/>
      <c r="E149" s="33"/>
      <c r="F149" s="33"/>
      <c r="G149" s="33"/>
      <c r="H149" s="33"/>
      <c r="I149" s="33"/>
      <c r="J149" s="163">
        <f>BK149</f>
        <v>0</v>
      </c>
      <c r="K149" s="33"/>
      <c r="L149" s="36"/>
      <c r="M149" s="75"/>
      <c r="N149" s="164"/>
      <c r="O149" s="76"/>
      <c r="P149" s="165">
        <f>P150+P280</f>
        <v>0</v>
      </c>
      <c r="Q149" s="76"/>
      <c r="R149" s="165">
        <f>R150+R280</f>
        <v>306.71881236000007</v>
      </c>
      <c r="S149" s="76"/>
      <c r="T149" s="166">
        <f>T150+T280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72</v>
      </c>
      <c r="AU149" s="14" t="s">
        <v>103</v>
      </c>
      <c r="BK149" s="167">
        <f>BK150+BK280</f>
        <v>0</v>
      </c>
    </row>
    <row r="150" spans="1:65" s="12" customFormat="1" ht="25.95" customHeight="1">
      <c r="B150" s="168"/>
      <c r="C150" s="169"/>
      <c r="D150" s="170" t="s">
        <v>72</v>
      </c>
      <c r="E150" s="171" t="s">
        <v>150</v>
      </c>
      <c r="F150" s="171" t="s">
        <v>150</v>
      </c>
      <c r="G150" s="169"/>
      <c r="H150" s="169"/>
      <c r="I150" s="172"/>
      <c r="J150" s="173">
        <f>BK150</f>
        <v>0</v>
      </c>
      <c r="K150" s="169"/>
      <c r="L150" s="174"/>
      <c r="M150" s="175"/>
      <c r="N150" s="176"/>
      <c r="O150" s="176"/>
      <c r="P150" s="177">
        <f>P151+P167+P176+P202+P226+P234+P244+P252+P262+P272+P278</f>
        <v>0</v>
      </c>
      <c r="Q150" s="176"/>
      <c r="R150" s="177">
        <f>R151+R167+R176+R202+R226+R234+R244+R252+R262+R272+R278</f>
        <v>277.41809064000006</v>
      </c>
      <c r="S150" s="176"/>
      <c r="T150" s="178">
        <f>T151+T167+T176+T202+T226+T234+T244+T252+T262+T272+T278</f>
        <v>0</v>
      </c>
      <c r="AR150" s="179" t="s">
        <v>81</v>
      </c>
      <c r="AT150" s="180" t="s">
        <v>72</v>
      </c>
      <c r="AU150" s="180" t="s">
        <v>73</v>
      </c>
      <c r="AY150" s="179" t="s">
        <v>151</v>
      </c>
      <c r="BK150" s="181">
        <f>BK151+BK167+BK176+BK202+BK226+BK234+BK244+BK252+BK262+BK272+BK278</f>
        <v>0</v>
      </c>
    </row>
    <row r="151" spans="1:65" s="12" customFormat="1" ht="22.8" customHeight="1">
      <c r="B151" s="168"/>
      <c r="C151" s="169"/>
      <c r="D151" s="170" t="s">
        <v>72</v>
      </c>
      <c r="E151" s="182" t="s">
        <v>81</v>
      </c>
      <c r="F151" s="182" t="s">
        <v>152</v>
      </c>
      <c r="G151" s="169"/>
      <c r="H151" s="169"/>
      <c r="I151" s="172"/>
      <c r="J151" s="183">
        <f>BK151</f>
        <v>0</v>
      </c>
      <c r="K151" s="169"/>
      <c r="L151" s="174"/>
      <c r="M151" s="175"/>
      <c r="N151" s="176"/>
      <c r="O151" s="176"/>
      <c r="P151" s="177">
        <f>SUM(P152:P166)</f>
        <v>0</v>
      </c>
      <c r="Q151" s="176"/>
      <c r="R151" s="177">
        <f>SUM(R152:R166)</f>
        <v>0</v>
      </c>
      <c r="S151" s="176"/>
      <c r="T151" s="178">
        <f>SUM(T152:T166)</f>
        <v>0</v>
      </c>
      <c r="AR151" s="179" t="s">
        <v>81</v>
      </c>
      <c r="AT151" s="180" t="s">
        <v>72</v>
      </c>
      <c r="AU151" s="180" t="s">
        <v>81</v>
      </c>
      <c r="AY151" s="179" t="s">
        <v>151</v>
      </c>
      <c r="BK151" s="181">
        <f>SUM(BK152:BK166)</f>
        <v>0</v>
      </c>
    </row>
    <row r="152" spans="1:65" s="2" customFormat="1" ht="33" customHeight="1">
      <c r="A152" s="31"/>
      <c r="B152" s="32"/>
      <c r="C152" s="184" t="s">
        <v>81</v>
      </c>
      <c r="D152" s="184" t="s">
        <v>153</v>
      </c>
      <c r="E152" s="185" t="s">
        <v>154</v>
      </c>
      <c r="F152" s="186" t="s">
        <v>155</v>
      </c>
      <c r="G152" s="187" t="s">
        <v>156</v>
      </c>
      <c r="H152" s="188">
        <v>18.236000000000001</v>
      </c>
      <c r="I152" s="189"/>
      <c r="J152" s="190">
        <f t="shared" ref="J152:J166" si="0">ROUND(I152*H152,2)</f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ref="P152:P166" si="1">O152*H152</f>
        <v>0</v>
      </c>
      <c r="Q152" s="194">
        <v>0</v>
      </c>
      <c r="R152" s="194">
        <f t="shared" ref="R152:R166" si="2">Q152*H152</f>
        <v>0</v>
      </c>
      <c r="S152" s="194">
        <v>0</v>
      </c>
      <c r="T152" s="195">
        <f t="shared" ref="T152:T166" si="3"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157</v>
      </c>
      <c r="AT152" s="196" t="s">
        <v>153</v>
      </c>
      <c r="AU152" s="196" t="s">
        <v>83</v>
      </c>
      <c r="AY152" s="14" t="s">
        <v>151</v>
      </c>
      <c r="BE152" s="197">
        <f t="shared" ref="BE152:BE166" si="4">IF(N152="základní",J152,0)</f>
        <v>0</v>
      </c>
      <c r="BF152" s="197">
        <f t="shared" ref="BF152:BF166" si="5">IF(N152="snížená",J152,0)</f>
        <v>0</v>
      </c>
      <c r="BG152" s="197">
        <f t="shared" ref="BG152:BG166" si="6">IF(N152="zákl. přenesená",J152,0)</f>
        <v>0</v>
      </c>
      <c r="BH152" s="197">
        <f t="shared" ref="BH152:BH166" si="7">IF(N152="sníž. přenesená",J152,0)</f>
        <v>0</v>
      </c>
      <c r="BI152" s="197">
        <f t="shared" ref="BI152:BI166" si="8">IF(N152="nulová",J152,0)</f>
        <v>0</v>
      </c>
      <c r="BJ152" s="14" t="s">
        <v>81</v>
      </c>
      <c r="BK152" s="197">
        <f t="shared" ref="BK152:BK166" si="9">ROUND(I152*H152,2)</f>
        <v>0</v>
      </c>
      <c r="BL152" s="14" t="s">
        <v>157</v>
      </c>
      <c r="BM152" s="196" t="s">
        <v>158</v>
      </c>
    </row>
    <row r="153" spans="1:65" s="2" customFormat="1" ht="33" customHeight="1">
      <c r="A153" s="31"/>
      <c r="B153" s="32"/>
      <c r="C153" s="184" t="s">
        <v>83</v>
      </c>
      <c r="D153" s="184" t="s">
        <v>153</v>
      </c>
      <c r="E153" s="185" t="s">
        <v>159</v>
      </c>
      <c r="F153" s="186" t="s">
        <v>160</v>
      </c>
      <c r="G153" s="187" t="s">
        <v>156</v>
      </c>
      <c r="H153" s="188">
        <v>6.4059999999999997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157</v>
      </c>
      <c r="AT153" s="196" t="s">
        <v>153</v>
      </c>
      <c r="AU153" s="196" t="s">
        <v>83</v>
      </c>
      <c r="AY153" s="14" t="s">
        <v>151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81</v>
      </c>
      <c r="BK153" s="197">
        <f t="shared" si="9"/>
        <v>0</v>
      </c>
      <c r="BL153" s="14" t="s">
        <v>157</v>
      </c>
      <c r="BM153" s="196" t="s">
        <v>161</v>
      </c>
    </row>
    <row r="154" spans="1:65" s="2" customFormat="1" ht="33" customHeight="1">
      <c r="A154" s="31"/>
      <c r="B154" s="32"/>
      <c r="C154" s="184" t="s">
        <v>162</v>
      </c>
      <c r="D154" s="184" t="s">
        <v>153</v>
      </c>
      <c r="E154" s="185" t="s">
        <v>163</v>
      </c>
      <c r="F154" s="186" t="s">
        <v>164</v>
      </c>
      <c r="G154" s="187" t="s">
        <v>156</v>
      </c>
      <c r="H154" s="188">
        <v>32.438000000000002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38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157</v>
      </c>
      <c r="AT154" s="196" t="s">
        <v>153</v>
      </c>
      <c r="AU154" s="196" t="s">
        <v>83</v>
      </c>
      <c r="AY154" s="14" t="s">
        <v>151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81</v>
      </c>
      <c r="BK154" s="197">
        <f t="shared" si="9"/>
        <v>0</v>
      </c>
      <c r="BL154" s="14" t="s">
        <v>157</v>
      </c>
      <c r="BM154" s="196" t="s">
        <v>165</v>
      </c>
    </row>
    <row r="155" spans="1:65" s="2" customFormat="1" ht="33" customHeight="1">
      <c r="A155" s="31"/>
      <c r="B155" s="32"/>
      <c r="C155" s="184" t="s">
        <v>157</v>
      </c>
      <c r="D155" s="184" t="s">
        <v>153</v>
      </c>
      <c r="E155" s="185" t="s">
        <v>166</v>
      </c>
      <c r="F155" s="186" t="s">
        <v>167</v>
      </c>
      <c r="G155" s="187" t="s">
        <v>156</v>
      </c>
      <c r="H155" s="188">
        <v>30.923999999999999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157</v>
      </c>
      <c r="AT155" s="196" t="s">
        <v>153</v>
      </c>
      <c r="AU155" s="196" t="s">
        <v>83</v>
      </c>
      <c r="AY155" s="14" t="s">
        <v>151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81</v>
      </c>
      <c r="BK155" s="197">
        <f t="shared" si="9"/>
        <v>0</v>
      </c>
      <c r="BL155" s="14" t="s">
        <v>157</v>
      </c>
      <c r="BM155" s="196" t="s">
        <v>168</v>
      </c>
    </row>
    <row r="156" spans="1:65" s="2" customFormat="1" ht="24.15" customHeight="1">
      <c r="A156" s="31"/>
      <c r="B156" s="32"/>
      <c r="C156" s="184" t="s">
        <v>169</v>
      </c>
      <c r="D156" s="184" t="s">
        <v>153</v>
      </c>
      <c r="E156" s="185" t="s">
        <v>170</v>
      </c>
      <c r="F156" s="186" t="s">
        <v>171</v>
      </c>
      <c r="G156" s="187" t="s">
        <v>156</v>
      </c>
      <c r="H156" s="188">
        <v>6.1050000000000004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157</v>
      </c>
      <c r="AT156" s="196" t="s">
        <v>153</v>
      </c>
      <c r="AU156" s="196" t="s">
        <v>83</v>
      </c>
      <c r="AY156" s="14" t="s">
        <v>151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81</v>
      </c>
      <c r="BK156" s="197">
        <f t="shared" si="9"/>
        <v>0</v>
      </c>
      <c r="BL156" s="14" t="s">
        <v>157</v>
      </c>
      <c r="BM156" s="196" t="s">
        <v>172</v>
      </c>
    </row>
    <row r="157" spans="1:65" s="2" customFormat="1" ht="24.15" customHeight="1">
      <c r="A157" s="31"/>
      <c r="B157" s="32"/>
      <c r="C157" s="184" t="s">
        <v>173</v>
      </c>
      <c r="D157" s="184" t="s">
        <v>153</v>
      </c>
      <c r="E157" s="185" t="s">
        <v>174</v>
      </c>
      <c r="F157" s="186" t="s">
        <v>175</v>
      </c>
      <c r="G157" s="187" t="s">
        <v>156</v>
      </c>
      <c r="H157" s="188">
        <v>16.125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157</v>
      </c>
      <c r="AT157" s="196" t="s">
        <v>153</v>
      </c>
      <c r="AU157" s="196" t="s">
        <v>83</v>
      </c>
      <c r="AY157" s="14" t="s">
        <v>151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81</v>
      </c>
      <c r="BK157" s="197">
        <f t="shared" si="9"/>
        <v>0</v>
      </c>
      <c r="BL157" s="14" t="s">
        <v>157</v>
      </c>
      <c r="BM157" s="196" t="s">
        <v>176</v>
      </c>
    </row>
    <row r="158" spans="1:65" s="2" customFormat="1" ht="24.15" customHeight="1">
      <c r="A158" s="31"/>
      <c r="B158" s="32"/>
      <c r="C158" s="184" t="s">
        <v>177</v>
      </c>
      <c r="D158" s="184" t="s">
        <v>153</v>
      </c>
      <c r="E158" s="185" t="s">
        <v>178</v>
      </c>
      <c r="F158" s="186" t="s">
        <v>179</v>
      </c>
      <c r="G158" s="187" t="s">
        <v>156</v>
      </c>
      <c r="H158" s="188">
        <v>24.44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38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157</v>
      </c>
      <c r="AT158" s="196" t="s">
        <v>153</v>
      </c>
      <c r="AU158" s="196" t="s">
        <v>83</v>
      </c>
      <c r="AY158" s="14" t="s">
        <v>151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81</v>
      </c>
      <c r="BK158" s="197">
        <f t="shared" si="9"/>
        <v>0</v>
      </c>
      <c r="BL158" s="14" t="s">
        <v>157</v>
      </c>
      <c r="BM158" s="196" t="s">
        <v>180</v>
      </c>
    </row>
    <row r="159" spans="1:65" s="2" customFormat="1" ht="37.799999999999997" customHeight="1">
      <c r="A159" s="31"/>
      <c r="B159" s="32"/>
      <c r="C159" s="184" t="s">
        <v>181</v>
      </c>
      <c r="D159" s="184" t="s">
        <v>153</v>
      </c>
      <c r="E159" s="185" t="s">
        <v>182</v>
      </c>
      <c r="F159" s="186" t="s">
        <v>183</v>
      </c>
      <c r="G159" s="187" t="s">
        <v>156</v>
      </c>
      <c r="H159" s="188">
        <v>53.543999999999997</v>
      </c>
      <c r="I159" s="189"/>
      <c r="J159" s="190">
        <f t="shared" si="0"/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157</v>
      </c>
      <c r="AT159" s="196" t="s">
        <v>153</v>
      </c>
      <c r="AU159" s="196" t="s">
        <v>83</v>
      </c>
      <c r="AY159" s="14" t="s">
        <v>151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81</v>
      </c>
      <c r="BK159" s="197">
        <f t="shared" si="9"/>
        <v>0</v>
      </c>
      <c r="BL159" s="14" t="s">
        <v>157</v>
      </c>
      <c r="BM159" s="196" t="s">
        <v>184</v>
      </c>
    </row>
    <row r="160" spans="1:65" s="2" customFormat="1" ht="16.5" customHeight="1">
      <c r="A160" s="31"/>
      <c r="B160" s="32"/>
      <c r="C160" s="184" t="s">
        <v>185</v>
      </c>
      <c r="D160" s="184" t="s">
        <v>153</v>
      </c>
      <c r="E160" s="185" t="s">
        <v>186</v>
      </c>
      <c r="F160" s="186" t="s">
        <v>187</v>
      </c>
      <c r="G160" s="187" t="s">
        <v>156</v>
      </c>
      <c r="H160" s="188">
        <v>53.543999999999997</v>
      </c>
      <c r="I160" s="189"/>
      <c r="J160" s="190">
        <f t="shared" si="0"/>
        <v>0</v>
      </c>
      <c r="K160" s="191"/>
      <c r="L160" s="36"/>
      <c r="M160" s="192" t="s">
        <v>1</v>
      </c>
      <c r="N160" s="193" t="s">
        <v>38</v>
      </c>
      <c r="O160" s="68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157</v>
      </c>
      <c r="AT160" s="196" t="s">
        <v>153</v>
      </c>
      <c r="AU160" s="196" t="s">
        <v>83</v>
      </c>
      <c r="AY160" s="14" t="s">
        <v>151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81</v>
      </c>
      <c r="BK160" s="197">
        <f t="shared" si="9"/>
        <v>0</v>
      </c>
      <c r="BL160" s="14" t="s">
        <v>157</v>
      </c>
      <c r="BM160" s="196" t="s">
        <v>188</v>
      </c>
    </row>
    <row r="161" spans="1:65" s="2" customFormat="1" ht="33" customHeight="1">
      <c r="A161" s="31"/>
      <c r="B161" s="32"/>
      <c r="C161" s="184" t="s">
        <v>189</v>
      </c>
      <c r="D161" s="184" t="s">
        <v>153</v>
      </c>
      <c r="E161" s="185" t="s">
        <v>190</v>
      </c>
      <c r="F161" s="186" t="s">
        <v>191</v>
      </c>
      <c r="G161" s="187" t="s">
        <v>192</v>
      </c>
      <c r="H161" s="188">
        <v>96.382000000000005</v>
      </c>
      <c r="I161" s="189"/>
      <c r="J161" s="190">
        <f t="shared" si="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1"/>
        <v>0</v>
      </c>
      <c r="Q161" s="194">
        <v>0</v>
      </c>
      <c r="R161" s="194">
        <f t="shared" si="2"/>
        <v>0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157</v>
      </c>
      <c r="AT161" s="196" t="s">
        <v>153</v>
      </c>
      <c r="AU161" s="196" t="s">
        <v>83</v>
      </c>
      <c r="AY161" s="14" t="s">
        <v>151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81</v>
      </c>
      <c r="BK161" s="197">
        <f t="shared" si="9"/>
        <v>0</v>
      </c>
      <c r="BL161" s="14" t="s">
        <v>157</v>
      </c>
      <c r="BM161" s="196" t="s">
        <v>193</v>
      </c>
    </row>
    <row r="162" spans="1:65" s="2" customFormat="1" ht="21.75" customHeight="1">
      <c r="A162" s="31"/>
      <c r="B162" s="32"/>
      <c r="C162" s="184" t="s">
        <v>194</v>
      </c>
      <c r="D162" s="184" t="s">
        <v>153</v>
      </c>
      <c r="E162" s="185" t="s">
        <v>195</v>
      </c>
      <c r="F162" s="186" t="s">
        <v>196</v>
      </c>
      <c r="G162" s="187" t="s">
        <v>197</v>
      </c>
      <c r="H162" s="188">
        <v>29.952000000000002</v>
      </c>
      <c r="I162" s="189"/>
      <c r="J162" s="190">
        <f t="shared" si="0"/>
        <v>0</v>
      </c>
      <c r="K162" s="191"/>
      <c r="L162" s="36"/>
      <c r="M162" s="192" t="s">
        <v>1</v>
      </c>
      <c r="N162" s="193" t="s">
        <v>38</v>
      </c>
      <c r="O162" s="68"/>
      <c r="P162" s="194">
        <f t="shared" si="1"/>
        <v>0</v>
      </c>
      <c r="Q162" s="194">
        <v>0</v>
      </c>
      <c r="R162" s="194">
        <f t="shared" si="2"/>
        <v>0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157</v>
      </c>
      <c r="AT162" s="196" t="s">
        <v>153</v>
      </c>
      <c r="AU162" s="196" t="s">
        <v>83</v>
      </c>
      <c r="AY162" s="14" t="s">
        <v>151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81</v>
      </c>
      <c r="BK162" s="197">
        <f t="shared" si="9"/>
        <v>0</v>
      </c>
      <c r="BL162" s="14" t="s">
        <v>157</v>
      </c>
      <c r="BM162" s="196" t="s">
        <v>198</v>
      </c>
    </row>
    <row r="163" spans="1:65" s="2" customFormat="1" ht="21.75" customHeight="1">
      <c r="A163" s="31"/>
      <c r="B163" s="32"/>
      <c r="C163" s="184" t="s">
        <v>199</v>
      </c>
      <c r="D163" s="184" t="s">
        <v>153</v>
      </c>
      <c r="E163" s="185" t="s">
        <v>200</v>
      </c>
      <c r="F163" s="186" t="s">
        <v>201</v>
      </c>
      <c r="G163" s="187" t="s">
        <v>197</v>
      </c>
      <c r="H163" s="188">
        <v>25.193999999999999</v>
      </c>
      <c r="I163" s="189"/>
      <c r="J163" s="190">
        <f t="shared" si="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157</v>
      </c>
      <c r="AT163" s="196" t="s">
        <v>153</v>
      </c>
      <c r="AU163" s="196" t="s">
        <v>83</v>
      </c>
      <c r="AY163" s="14" t="s">
        <v>151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81</v>
      </c>
      <c r="BK163" s="197">
        <f t="shared" si="9"/>
        <v>0</v>
      </c>
      <c r="BL163" s="14" t="s">
        <v>157</v>
      </c>
      <c r="BM163" s="196" t="s">
        <v>202</v>
      </c>
    </row>
    <row r="164" spans="1:65" s="2" customFormat="1" ht="24.15" customHeight="1">
      <c r="A164" s="31"/>
      <c r="B164" s="32"/>
      <c r="C164" s="184" t="s">
        <v>203</v>
      </c>
      <c r="D164" s="184" t="s">
        <v>153</v>
      </c>
      <c r="E164" s="185" t="s">
        <v>204</v>
      </c>
      <c r="F164" s="186" t="s">
        <v>205</v>
      </c>
      <c r="G164" s="187" t="s">
        <v>197</v>
      </c>
      <c r="H164" s="188">
        <v>29.952000000000002</v>
      </c>
      <c r="I164" s="189"/>
      <c r="J164" s="190">
        <f t="shared" si="0"/>
        <v>0</v>
      </c>
      <c r="K164" s="191"/>
      <c r="L164" s="36"/>
      <c r="M164" s="192" t="s">
        <v>1</v>
      </c>
      <c r="N164" s="193" t="s">
        <v>38</v>
      </c>
      <c r="O164" s="68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157</v>
      </c>
      <c r="AT164" s="196" t="s">
        <v>153</v>
      </c>
      <c r="AU164" s="196" t="s">
        <v>83</v>
      </c>
      <c r="AY164" s="14" t="s">
        <v>151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81</v>
      </c>
      <c r="BK164" s="197">
        <f t="shared" si="9"/>
        <v>0</v>
      </c>
      <c r="BL164" s="14" t="s">
        <v>157</v>
      </c>
      <c r="BM164" s="196" t="s">
        <v>206</v>
      </c>
    </row>
    <row r="165" spans="1:65" s="2" customFormat="1" ht="24.15" customHeight="1">
      <c r="A165" s="31"/>
      <c r="B165" s="32"/>
      <c r="C165" s="184" t="s">
        <v>207</v>
      </c>
      <c r="D165" s="184" t="s">
        <v>153</v>
      </c>
      <c r="E165" s="185" t="s">
        <v>208</v>
      </c>
      <c r="F165" s="186" t="s">
        <v>209</v>
      </c>
      <c r="G165" s="187" t="s">
        <v>197</v>
      </c>
      <c r="H165" s="188">
        <v>25.193999999999999</v>
      </c>
      <c r="I165" s="189"/>
      <c r="J165" s="190">
        <f t="shared" si="0"/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157</v>
      </c>
      <c r="AT165" s="196" t="s">
        <v>153</v>
      </c>
      <c r="AU165" s="196" t="s">
        <v>83</v>
      </c>
      <c r="AY165" s="14" t="s">
        <v>151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81</v>
      </c>
      <c r="BK165" s="197">
        <f t="shared" si="9"/>
        <v>0</v>
      </c>
      <c r="BL165" s="14" t="s">
        <v>157</v>
      </c>
      <c r="BM165" s="196" t="s">
        <v>210</v>
      </c>
    </row>
    <row r="166" spans="1:65" s="2" customFormat="1" ht="24.15" customHeight="1">
      <c r="A166" s="31"/>
      <c r="B166" s="32"/>
      <c r="C166" s="184" t="s">
        <v>8</v>
      </c>
      <c r="D166" s="184" t="s">
        <v>153</v>
      </c>
      <c r="E166" s="185" t="s">
        <v>211</v>
      </c>
      <c r="F166" s="186" t="s">
        <v>212</v>
      </c>
      <c r="G166" s="187" t="s">
        <v>197</v>
      </c>
      <c r="H166" s="188">
        <v>125.57</v>
      </c>
      <c r="I166" s="189"/>
      <c r="J166" s="190">
        <f t="shared" si="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157</v>
      </c>
      <c r="AT166" s="196" t="s">
        <v>153</v>
      </c>
      <c r="AU166" s="196" t="s">
        <v>83</v>
      </c>
      <c r="AY166" s="14" t="s">
        <v>151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81</v>
      </c>
      <c r="BK166" s="197">
        <f t="shared" si="9"/>
        <v>0</v>
      </c>
      <c r="BL166" s="14" t="s">
        <v>157</v>
      </c>
      <c r="BM166" s="196" t="s">
        <v>213</v>
      </c>
    </row>
    <row r="167" spans="1:65" s="12" customFormat="1" ht="22.8" customHeight="1">
      <c r="B167" s="168"/>
      <c r="C167" s="169"/>
      <c r="D167" s="170" t="s">
        <v>72</v>
      </c>
      <c r="E167" s="182" t="s">
        <v>83</v>
      </c>
      <c r="F167" s="182" t="s">
        <v>214</v>
      </c>
      <c r="G167" s="169"/>
      <c r="H167" s="169"/>
      <c r="I167" s="172"/>
      <c r="J167" s="183">
        <f>BK167</f>
        <v>0</v>
      </c>
      <c r="K167" s="169"/>
      <c r="L167" s="174"/>
      <c r="M167" s="175"/>
      <c r="N167" s="176"/>
      <c r="O167" s="176"/>
      <c r="P167" s="177">
        <f>SUM(P168:P175)</f>
        <v>0</v>
      </c>
      <c r="Q167" s="176"/>
      <c r="R167" s="177">
        <f>SUM(R168:R175)</f>
        <v>131.55484528</v>
      </c>
      <c r="S167" s="176"/>
      <c r="T167" s="178">
        <f>SUM(T168:T175)</f>
        <v>0</v>
      </c>
      <c r="AR167" s="179" t="s">
        <v>81</v>
      </c>
      <c r="AT167" s="180" t="s">
        <v>72</v>
      </c>
      <c r="AU167" s="180" t="s">
        <v>81</v>
      </c>
      <c r="AY167" s="179" t="s">
        <v>151</v>
      </c>
      <c r="BK167" s="181">
        <f>SUM(BK168:BK175)</f>
        <v>0</v>
      </c>
    </row>
    <row r="168" spans="1:65" s="2" customFormat="1" ht="24.15" customHeight="1">
      <c r="A168" s="31"/>
      <c r="B168" s="32"/>
      <c r="C168" s="184" t="s">
        <v>215</v>
      </c>
      <c r="D168" s="184" t="s">
        <v>153</v>
      </c>
      <c r="E168" s="185" t="s">
        <v>216</v>
      </c>
      <c r="F168" s="186" t="s">
        <v>217</v>
      </c>
      <c r="G168" s="187" t="s">
        <v>156</v>
      </c>
      <c r="H168" s="188">
        <v>14.773</v>
      </c>
      <c r="I168" s="189"/>
      <c r="J168" s="190">
        <f t="shared" ref="J168:J175" si="10">ROUND(I168*H168,2)</f>
        <v>0</v>
      </c>
      <c r="K168" s="191"/>
      <c r="L168" s="36"/>
      <c r="M168" s="192" t="s">
        <v>1</v>
      </c>
      <c r="N168" s="193" t="s">
        <v>38</v>
      </c>
      <c r="O168" s="68"/>
      <c r="P168" s="194">
        <f t="shared" ref="P168:P175" si="11">O168*H168</f>
        <v>0</v>
      </c>
      <c r="Q168" s="194">
        <v>0</v>
      </c>
      <c r="R168" s="194">
        <f t="shared" ref="R168:R175" si="12">Q168*H168</f>
        <v>0</v>
      </c>
      <c r="S168" s="194">
        <v>0</v>
      </c>
      <c r="T168" s="195">
        <f t="shared" ref="T168:T175" si="13"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157</v>
      </c>
      <c r="AT168" s="196" t="s">
        <v>153</v>
      </c>
      <c r="AU168" s="196" t="s">
        <v>83</v>
      </c>
      <c r="AY168" s="14" t="s">
        <v>151</v>
      </c>
      <c r="BE168" s="197">
        <f t="shared" ref="BE168:BE175" si="14">IF(N168="základní",J168,0)</f>
        <v>0</v>
      </c>
      <c r="BF168" s="197">
        <f t="shared" ref="BF168:BF175" si="15">IF(N168="snížená",J168,0)</f>
        <v>0</v>
      </c>
      <c r="BG168" s="197">
        <f t="shared" ref="BG168:BG175" si="16">IF(N168="zákl. přenesená",J168,0)</f>
        <v>0</v>
      </c>
      <c r="BH168" s="197">
        <f t="shared" ref="BH168:BH175" si="17">IF(N168="sníž. přenesená",J168,0)</f>
        <v>0</v>
      </c>
      <c r="BI168" s="197">
        <f t="shared" ref="BI168:BI175" si="18">IF(N168="nulová",J168,0)</f>
        <v>0</v>
      </c>
      <c r="BJ168" s="14" t="s">
        <v>81</v>
      </c>
      <c r="BK168" s="197">
        <f t="shared" ref="BK168:BK175" si="19">ROUND(I168*H168,2)</f>
        <v>0</v>
      </c>
      <c r="BL168" s="14" t="s">
        <v>157</v>
      </c>
      <c r="BM168" s="196" t="s">
        <v>218</v>
      </c>
    </row>
    <row r="169" spans="1:65" s="2" customFormat="1" ht="24.15" customHeight="1">
      <c r="A169" s="31"/>
      <c r="B169" s="32"/>
      <c r="C169" s="184" t="s">
        <v>219</v>
      </c>
      <c r="D169" s="184" t="s">
        <v>153</v>
      </c>
      <c r="E169" s="185" t="s">
        <v>220</v>
      </c>
      <c r="F169" s="186" t="s">
        <v>221</v>
      </c>
      <c r="G169" s="187" t="s">
        <v>156</v>
      </c>
      <c r="H169" s="188">
        <v>17.940000000000001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11"/>
        <v>0</v>
      </c>
      <c r="Q169" s="194">
        <v>2.5018699999999998</v>
      </c>
      <c r="R169" s="194">
        <f t="shared" si="12"/>
        <v>44.883547800000002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157</v>
      </c>
      <c r="AT169" s="196" t="s">
        <v>153</v>
      </c>
      <c r="AU169" s="196" t="s">
        <v>83</v>
      </c>
      <c r="AY169" s="14" t="s">
        <v>151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81</v>
      </c>
      <c r="BK169" s="197">
        <f t="shared" si="19"/>
        <v>0</v>
      </c>
      <c r="BL169" s="14" t="s">
        <v>157</v>
      </c>
      <c r="BM169" s="196" t="s">
        <v>222</v>
      </c>
    </row>
    <row r="170" spans="1:65" s="2" customFormat="1" ht="16.5" customHeight="1">
      <c r="A170" s="31"/>
      <c r="B170" s="32"/>
      <c r="C170" s="184" t="s">
        <v>223</v>
      </c>
      <c r="D170" s="184" t="s">
        <v>153</v>
      </c>
      <c r="E170" s="185" t="s">
        <v>224</v>
      </c>
      <c r="F170" s="186" t="s">
        <v>225</v>
      </c>
      <c r="G170" s="187" t="s">
        <v>192</v>
      </c>
      <c r="H170" s="188">
        <v>0.65800000000000003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38</v>
      </c>
      <c r="O170" s="68"/>
      <c r="P170" s="194">
        <f t="shared" si="11"/>
        <v>0</v>
      </c>
      <c r="Q170" s="194">
        <v>0</v>
      </c>
      <c r="R170" s="194">
        <f t="shared" si="12"/>
        <v>0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157</v>
      </c>
      <c r="AT170" s="196" t="s">
        <v>153</v>
      </c>
      <c r="AU170" s="196" t="s">
        <v>83</v>
      </c>
      <c r="AY170" s="14" t="s">
        <v>151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81</v>
      </c>
      <c r="BK170" s="197">
        <f t="shared" si="19"/>
        <v>0</v>
      </c>
      <c r="BL170" s="14" t="s">
        <v>157</v>
      </c>
      <c r="BM170" s="196" t="s">
        <v>226</v>
      </c>
    </row>
    <row r="171" spans="1:65" s="2" customFormat="1" ht="24.15" customHeight="1">
      <c r="A171" s="31"/>
      <c r="B171" s="32"/>
      <c r="C171" s="184" t="s">
        <v>227</v>
      </c>
      <c r="D171" s="184" t="s">
        <v>153</v>
      </c>
      <c r="E171" s="185" t="s">
        <v>228</v>
      </c>
      <c r="F171" s="186" t="s">
        <v>229</v>
      </c>
      <c r="G171" s="187" t="s">
        <v>156</v>
      </c>
      <c r="H171" s="188">
        <v>8.9540000000000006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38</v>
      </c>
      <c r="O171" s="68"/>
      <c r="P171" s="194">
        <f t="shared" si="11"/>
        <v>0</v>
      </c>
      <c r="Q171" s="194">
        <v>2.5018699999999998</v>
      </c>
      <c r="R171" s="194">
        <f t="shared" si="12"/>
        <v>22.401743979999999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157</v>
      </c>
      <c r="AT171" s="196" t="s">
        <v>153</v>
      </c>
      <c r="AU171" s="196" t="s">
        <v>83</v>
      </c>
      <c r="AY171" s="14" t="s">
        <v>151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81</v>
      </c>
      <c r="BK171" s="197">
        <f t="shared" si="19"/>
        <v>0</v>
      </c>
      <c r="BL171" s="14" t="s">
        <v>157</v>
      </c>
      <c r="BM171" s="196" t="s">
        <v>230</v>
      </c>
    </row>
    <row r="172" spans="1:65" s="2" customFormat="1" ht="16.5" customHeight="1">
      <c r="A172" s="31"/>
      <c r="B172" s="32"/>
      <c r="C172" s="184" t="s">
        <v>231</v>
      </c>
      <c r="D172" s="184" t="s">
        <v>153</v>
      </c>
      <c r="E172" s="185" t="s">
        <v>232</v>
      </c>
      <c r="F172" s="186" t="s">
        <v>233</v>
      </c>
      <c r="G172" s="187" t="s">
        <v>156</v>
      </c>
      <c r="H172" s="188">
        <v>0.75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11"/>
        <v>0</v>
      </c>
      <c r="Q172" s="194">
        <v>2.5018699999999998</v>
      </c>
      <c r="R172" s="194">
        <f t="shared" si="12"/>
        <v>1.8764024999999998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157</v>
      </c>
      <c r="AT172" s="196" t="s">
        <v>153</v>
      </c>
      <c r="AU172" s="196" t="s">
        <v>83</v>
      </c>
      <c r="AY172" s="14" t="s">
        <v>151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81</v>
      </c>
      <c r="BK172" s="197">
        <f t="shared" si="19"/>
        <v>0</v>
      </c>
      <c r="BL172" s="14" t="s">
        <v>157</v>
      </c>
      <c r="BM172" s="196" t="s">
        <v>234</v>
      </c>
    </row>
    <row r="173" spans="1:65" s="2" customFormat="1" ht="33" customHeight="1">
      <c r="A173" s="31"/>
      <c r="B173" s="32"/>
      <c r="C173" s="184" t="s">
        <v>7</v>
      </c>
      <c r="D173" s="184" t="s">
        <v>153</v>
      </c>
      <c r="E173" s="185" t="s">
        <v>235</v>
      </c>
      <c r="F173" s="186" t="s">
        <v>236</v>
      </c>
      <c r="G173" s="187" t="s">
        <v>197</v>
      </c>
      <c r="H173" s="188">
        <v>9.48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38</v>
      </c>
      <c r="O173" s="68"/>
      <c r="P173" s="194">
        <f t="shared" si="11"/>
        <v>0</v>
      </c>
      <c r="Q173" s="194">
        <v>0.73404000000000003</v>
      </c>
      <c r="R173" s="194">
        <f t="shared" si="12"/>
        <v>6.9586992000000008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157</v>
      </c>
      <c r="AT173" s="196" t="s">
        <v>153</v>
      </c>
      <c r="AU173" s="196" t="s">
        <v>83</v>
      </c>
      <c r="AY173" s="14" t="s">
        <v>151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81</v>
      </c>
      <c r="BK173" s="197">
        <f t="shared" si="19"/>
        <v>0</v>
      </c>
      <c r="BL173" s="14" t="s">
        <v>157</v>
      </c>
      <c r="BM173" s="196" t="s">
        <v>237</v>
      </c>
    </row>
    <row r="174" spans="1:65" s="2" customFormat="1" ht="33" customHeight="1">
      <c r="A174" s="31"/>
      <c r="B174" s="32"/>
      <c r="C174" s="184" t="s">
        <v>176</v>
      </c>
      <c r="D174" s="184" t="s">
        <v>153</v>
      </c>
      <c r="E174" s="185" t="s">
        <v>238</v>
      </c>
      <c r="F174" s="186" t="s">
        <v>239</v>
      </c>
      <c r="G174" s="187" t="s">
        <v>197</v>
      </c>
      <c r="H174" s="188">
        <v>44.771999999999998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11"/>
        <v>0</v>
      </c>
      <c r="Q174" s="194">
        <v>1.2381500000000001</v>
      </c>
      <c r="R174" s="194">
        <f t="shared" si="12"/>
        <v>55.434451800000005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157</v>
      </c>
      <c r="AT174" s="196" t="s">
        <v>153</v>
      </c>
      <c r="AU174" s="196" t="s">
        <v>83</v>
      </c>
      <c r="AY174" s="14" t="s">
        <v>151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81</v>
      </c>
      <c r="BK174" s="197">
        <f t="shared" si="19"/>
        <v>0</v>
      </c>
      <c r="BL174" s="14" t="s">
        <v>157</v>
      </c>
      <c r="BM174" s="196" t="s">
        <v>240</v>
      </c>
    </row>
    <row r="175" spans="1:65" s="2" customFormat="1" ht="24.15" customHeight="1">
      <c r="A175" s="31"/>
      <c r="B175" s="32"/>
      <c r="C175" s="184" t="s">
        <v>241</v>
      </c>
      <c r="D175" s="184" t="s">
        <v>153</v>
      </c>
      <c r="E175" s="185" t="s">
        <v>242</v>
      </c>
      <c r="F175" s="186" t="s">
        <v>243</v>
      </c>
      <c r="G175" s="187" t="s">
        <v>192</v>
      </c>
      <c r="H175" s="188">
        <v>0.75700000000000001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38</v>
      </c>
      <c r="O175" s="68"/>
      <c r="P175" s="194">
        <f t="shared" si="11"/>
        <v>0</v>
      </c>
      <c r="Q175" s="194">
        <v>0</v>
      </c>
      <c r="R175" s="194">
        <f t="shared" si="12"/>
        <v>0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157</v>
      </c>
      <c r="AT175" s="196" t="s">
        <v>153</v>
      </c>
      <c r="AU175" s="196" t="s">
        <v>83</v>
      </c>
      <c r="AY175" s="14" t="s">
        <v>151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81</v>
      </c>
      <c r="BK175" s="197">
        <f t="shared" si="19"/>
        <v>0</v>
      </c>
      <c r="BL175" s="14" t="s">
        <v>157</v>
      </c>
      <c r="BM175" s="196" t="s">
        <v>244</v>
      </c>
    </row>
    <row r="176" spans="1:65" s="12" customFormat="1" ht="22.8" customHeight="1">
      <c r="B176" s="168"/>
      <c r="C176" s="169"/>
      <c r="D176" s="170" t="s">
        <v>72</v>
      </c>
      <c r="E176" s="182" t="s">
        <v>162</v>
      </c>
      <c r="F176" s="182" t="s">
        <v>245</v>
      </c>
      <c r="G176" s="169"/>
      <c r="H176" s="169"/>
      <c r="I176" s="172"/>
      <c r="J176" s="183">
        <f>BK176</f>
        <v>0</v>
      </c>
      <c r="K176" s="169"/>
      <c r="L176" s="174"/>
      <c r="M176" s="175"/>
      <c r="N176" s="176"/>
      <c r="O176" s="176"/>
      <c r="P176" s="177">
        <f>SUM(P177:P201)</f>
        <v>0</v>
      </c>
      <c r="Q176" s="176"/>
      <c r="R176" s="177">
        <f>SUM(R177:R201)</f>
        <v>62.445249860000018</v>
      </c>
      <c r="S176" s="176"/>
      <c r="T176" s="178">
        <f>SUM(T177:T201)</f>
        <v>0</v>
      </c>
      <c r="AR176" s="179" t="s">
        <v>81</v>
      </c>
      <c r="AT176" s="180" t="s">
        <v>72</v>
      </c>
      <c r="AU176" s="180" t="s">
        <v>81</v>
      </c>
      <c r="AY176" s="179" t="s">
        <v>151</v>
      </c>
      <c r="BK176" s="181">
        <f>SUM(BK177:BK201)</f>
        <v>0</v>
      </c>
    </row>
    <row r="177" spans="1:65" s="2" customFormat="1" ht="24.15" customHeight="1">
      <c r="A177" s="31"/>
      <c r="B177" s="32"/>
      <c r="C177" s="184" t="s">
        <v>180</v>
      </c>
      <c r="D177" s="184" t="s">
        <v>153</v>
      </c>
      <c r="E177" s="185" t="s">
        <v>246</v>
      </c>
      <c r="F177" s="186" t="s">
        <v>247</v>
      </c>
      <c r="G177" s="187" t="s">
        <v>248</v>
      </c>
      <c r="H177" s="188">
        <v>3.3</v>
      </c>
      <c r="I177" s="189"/>
      <c r="J177" s="190">
        <f t="shared" ref="J177:J201" si="20">ROUND(I177*H177,2)</f>
        <v>0</v>
      </c>
      <c r="K177" s="191"/>
      <c r="L177" s="36"/>
      <c r="M177" s="192" t="s">
        <v>1</v>
      </c>
      <c r="N177" s="193" t="s">
        <v>38</v>
      </c>
      <c r="O177" s="68"/>
      <c r="P177" s="194">
        <f t="shared" ref="P177:P201" si="21">O177*H177</f>
        <v>0</v>
      </c>
      <c r="Q177" s="194">
        <v>4.9800000000000001E-3</v>
      </c>
      <c r="R177" s="194">
        <f t="shared" ref="R177:R201" si="22">Q177*H177</f>
        <v>1.6434000000000001E-2</v>
      </c>
      <c r="S177" s="194">
        <v>0</v>
      </c>
      <c r="T177" s="195">
        <f t="shared" ref="T177:T201" si="23"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157</v>
      </c>
      <c r="AT177" s="196" t="s">
        <v>153</v>
      </c>
      <c r="AU177" s="196" t="s">
        <v>83</v>
      </c>
      <c r="AY177" s="14" t="s">
        <v>151</v>
      </c>
      <c r="BE177" s="197">
        <f t="shared" ref="BE177:BE201" si="24">IF(N177="základní",J177,0)</f>
        <v>0</v>
      </c>
      <c r="BF177" s="197">
        <f t="shared" ref="BF177:BF201" si="25">IF(N177="snížená",J177,0)</f>
        <v>0</v>
      </c>
      <c r="BG177" s="197">
        <f t="shared" ref="BG177:BG201" si="26">IF(N177="zákl. přenesená",J177,0)</f>
        <v>0</v>
      </c>
      <c r="BH177" s="197">
        <f t="shared" ref="BH177:BH201" si="27">IF(N177="sníž. přenesená",J177,0)</f>
        <v>0</v>
      </c>
      <c r="BI177" s="197">
        <f t="shared" ref="BI177:BI201" si="28">IF(N177="nulová",J177,0)</f>
        <v>0</v>
      </c>
      <c r="BJ177" s="14" t="s">
        <v>81</v>
      </c>
      <c r="BK177" s="197">
        <f t="shared" ref="BK177:BK201" si="29">ROUND(I177*H177,2)</f>
        <v>0</v>
      </c>
      <c r="BL177" s="14" t="s">
        <v>157</v>
      </c>
      <c r="BM177" s="196" t="s">
        <v>249</v>
      </c>
    </row>
    <row r="178" spans="1:65" s="2" customFormat="1" ht="24.15" customHeight="1">
      <c r="A178" s="31"/>
      <c r="B178" s="32"/>
      <c r="C178" s="184" t="s">
        <v>250</v>
      </c>
      <c r="D178" s="184" t="s">
        <v>153</v>
      </c>
      <c r="E178" s="185" t="s">
        <v>251</v>
      </c>
      <c r="F178" s="186" t="s">
        <v>252</v>
      </c>
      <c r="G178" s="187" t="s">
        <v>248</v>
      </c>
      <c r="H178" s="188">
        <v>20</v>
      </c>
      <c r="I178" s="189"/>
      <c r="J178" s="190">
        <f t="shared" si="20"/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si="21"/>
        <v>0</v>
      </c>
      <c r="Q178" s="194">
        <v>7.4700000000000001E-3</v>
      </c>
      <c r="R178" s="194">
        <f t="shared" si="22"/>
        <v>0.14940000000000001</v>
      </c>
      <c r="S178" s="194">
        <v>0</v>
      </c>
      <c r="T178" s="195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157</v>
      </c>
      <c r="AT178" s="196" t="s">
        <v>153</v>
      </c>
      <c r="AU178" s="196" t="s">
        <v>83</v>
      </c>
      <c r="AY178" s="14" t="s">
        <v>151</v>
      </c>
      <c r="BE178" s="197">
        <f t="shared" si="24"/>
        <v>0</v>
      </c>
      <c r="BF178" s="197">
        <f t="shared" si="25"/>
        <v>0</v>
      </c>
      <c r="BG178" s="197">
        <f t="shared" si="26"/>
        <v>0</v>
      </c>
      <c r="BH178" s="197">
        <f t="shared" si="27"/>
        <v>0</v>
      </c>
      <c r="BI178" s="197">
        <f t="shared" si="28"/>
        <v>0</v>
      </c>
      <c r="BJ178" s="14" t="s">
        <v>81</v>
      </c>
      <c r="BK178" s="197">
        <f t="shared" si="29"/>
        <v>0</v>
      </c>
      <c r="BL178" s="14" t="s">
        <v>157</v>
      </c>
      <c r="BM178" s="196" t="s">
        <v>253</v>
      </c>
    </row>
    <row r="179" spans="1:65" s="2" customFormat="1" ht="24.15" customHeight="1">
      <c r="A179" s="31"/>
      <c r="B179" s="32"/>
      <c r="C179" s="184" t="s">
        <v>254</v>
      </c>
      <c r="D179" s="184" t="s">
        <v>153</v>
      </c>
      <c r="E179" s="185" t="s">
        <v>255</v>
      </c>
      <c r="F179" s="186" t="s">
        <v>256</v>
      </c>
      <c r="G179" s="187" t="s">
        <v>248</v>
      </c>
      <c r="H179" s="188">
        <v>61.2</v>
      </c>
      <c r="I179" s="189"/>
      <c r="J179" s="190">
        <f t="shared" si="20"/>
        <v>0</v>
      </c>
      <c r="K179" s="191"/>
      <c r="L179" s="36"/>
      <c r="M179" s="192" t="s">
        <v>1</v>
      </c>
      <c r="N179" s="193" t="s">
        <v>38</v>
      </c>
      <c r="O179" s="68"/>
      <c r="P179" s="194">
        <f t="shared" si="21"/>
        <v>0</v>
      </c>
      <c r="Q179" s="194">
        <v>1.1209999999999999E-2</v>
      </c>
      <c r="R179" s="194">
        <f t="shared" si="22"/>
        <v>0.686052</v>
      </c>
      <c r="S179" s="194">
        <v>0</v>
      </c>
      <c r="T179" s="195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157</v>
      </c>
      <c r="AT179" s="196" t="s">
        <v>153</v>
      </c>
      <c r="AU179" s="196" t="s">
        <v>83</v>
      </c>
      <c r="AY179" s="14" t="s">
        <v>151</v>
      </c>
      <c r="BE179" s="197">
        <f t="shared" si="24"/>
        <v>0</v>
      </c>
      <c r="BF179" s="197">
        <f t="shared" si="25"/>
        <v>0</v>
      </c>
      <c r="BG179" s="197">
        <f t="shared" si="26"/>
        <v>0</v>
      </c>
      <c r="BH179" s="197">
        <f t="shared" si="27"/>
        <v>0</v>
      </c>
      <c r="BI179" s="197">
        <f t="shared" si="28"/>
        <v>0</v>
      </c>
      <c r="BJ179" s="14" t="s">
        <v>81</v>
      </c>
      <c r="BK179" s="197">
        <f t="shared" si="29"/>
        <v>0</v>
      </c>
      <c r="BL179" s="14" t="s">
        <v>157</v>
      </c>
      <c r="BM179" s="196" t="s">
        <v>257</v>
      </c>
    </row>
    <row r="180" spans="1:65" s="2" customFormat="1" ht="37.799999999999997" customHeight="1">
      <c r="A180" s="31"/>
      <c r="B180" s="32"/>
      <c r="C180" s="184" t="s">
        <v>258</v>
      </c>
      <c r="D180" s="184" t="s">
        <v>153</v>
      </c>
      <c r="E180" s="185" t="s">
        <v>259</v>
      </c>
      <c r="F180" s="186" t="s">
        <v>260</v>
      </c>
      <c r="G180" s="187" t="s">
        <v>197</v>
      </c>
      <c r="H180" s="188">
        <v>4.7320000000000002</v>
      </c>
      <c r="I180" s="189"/>
      <c r="J180" s="190">
        <f t="shared" si="20"/>
        <v>0</v>
      </c>
      <c r="K180" s="191"/>
      <c r="L180" s="36"/>
      <c r="M180" s="192" t="s">
        <v>1</v>
      </c>
      <c r="N180" s="193" t="s">
        <v>38</v>
      </c>
      <c r="O180" s="68"/>
      <c r="P180" s="194">
        <f t="shared" si="21"/>
        <v>0</v>
      </c>
      <c r="Q180" s="194">
        <v>0.15273999999999999</v>
      </c>
      <c r="R180" s="194">
        <f t="shared" si="22"/>
        <v>0.72276567999999997</v>
      </c>
      <c r="S180" s="194">
        <v>0</v>
      </c>
      <c r="T180" s="195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157</v>
      </c>
      <c r="AT180" s="196" t="s">
        <v>153</v>
      </c>
      <c r="AU180" s="196" t="s">
        <v>83</v>
      </c>
      <c r="AY180" s="14" t="s">
        <v>151</v>
      </c>
      <c r="BE180" s="197">
        <f t="shared" si="24"/>
        <v>0</v>
      </c>
      <c r="BF180" s="197">
        <f t="shared" si="25"/>
        <v>0</v>
      </c>
      <c r="BG180" s="197">
        <f t="shared" si="26"/>
        <v>0</v>
      </c>
      <c r="BH180" s="197">
        <f t="shared" si="27"/>
        <v>0</v>
      </c>
      <c r="BI180" s="197">
        <f t="shared" si="28"/>
        <v>0</v>
      </c>
      <c r="BJ180" s="14" t="s">
        <v>81</v>
      </c>
      <c r="BK180" s="197">
        <f t="shared" si="29"/>
        <v>0</v>
      </c>
      <c r="BL180" s="14" t="s">
        <v>157</v>
      </c>
      <c r="BM180" s="196" t="s">
        <v>261</v>
      </c>
    </row>
    <row r="181" spans="1:65" s="2" customFormat="1" ht="33" customHeight="1">
      <c r="A181" s="31"/>
      <c r="B181" s="32"/>
      <c r="C181" s="184" t="s">
        <v>262</v>
      </c>
      <c r="D181" s="184" t="s">
        <v>153</v>
      </c>
      <c r="E181" s="185" t="s">
        <v>263</v>
      </c>
      <c r="F181" s="186" t="s">
        <v>264</v>
      </c>
      <c r="G181" s="187" t="s">
        <v>197</v>
      </c>
      <c r="H181" s="188">
        <v>52.832000000000001</v>
      </c>
      <c r="I181" s="189"/>
      <c r="J181" s="190">
        <f t="shared" si="20"/>
        <v>0</v>
      </c>
      <c r="K181" s="191"/>
      <c r="L181" s="36"/>
      <c r="M181" s="192" t="s">
        <v>1</v>
      </c>
      <c r="N181" s="193" t="s">
        <v>38</v>
      </c>
      <c r="O181" s="68"/>
      <c r="P181" s="194">
        <f t="shared" si="21"/>
        <v>0</v>
      </c>
      <c r="Q181" s="194">
        <v>0.1762</v>
      </c>
      <c r="R181" s="194">
        <f t="shared" si="22"/>
        <v>9.3089984000000001</v>
      </c>
      <c r="S181" s="194">
        <v>0</v>
      </c>
      <c r="T181" s="195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157</v>
      </c>
      <c r="AT181" s="196" t="s">
        <v>153</v>
      </c>
      <c r="AU181" s="196" t="s">
        <v>83</v>
      </c>
      <c r="AY181" s="14" t="s">
        <v>151</v>
      </c>
      <c r="BE181" s="197">
        <f t="shared" si="24"/>
        <v>0</v>
      </c>
      <c r="BF181" s="197">
        <f t="shared" si="25"/>
        <v>0</v>
      </c>
      <c r="BG181" s="197">
        <f t="shared" si="26"/>
        <v>0</v>
      </c>
      <c r="BH181" s="197">
        <f t="shared" si="27"/>
        <v>0</v>
      </c>
      <c r="BI181" s="197">
        <f t="shared" si="28"/>
        <v>0</v>
      </c>
      <c r="BJ181" s="14" t="s">
        <v>81</v>
      </c>
      <c r="BK181" s="197">
        <f t="shared" si="29"/>
        <v>0</v>
      </c>
      <c r="BL181" s="14" t="s">
        <v>157</v>
      </c>
      <c r="BM181" s="196" t="s">
        <v>265</v>
      </c>
    </row>
    <row r="182" spans="1:65" s="2" customFormat="1" ht="33" customHeight="1">
      <c r="A182" s="31"/>
      <c r="B182" s="32"/>
      <c r="C182" s="184" t="s">
        <v>266</v>
      </c>
      <c r="D182" s="184" t="s">
        <v>153</v>
      </c>
      <c r="E182" s="185" t="s">
        <v>267</v>
      </c>
      <c r="F182" s="186" t="s">
        <v>268</v>
      </c>
      <c r="G182" s="187" t="s">
        <v>197</v>
      </c>
      <c r="H182" s="188">
        <v>179.452</v>
      </c>
      <c r="I182" s="189"/>
      <c r="J182" s="190">
        <f t="shared" si="20"/>
        <v>0</v>
      </c>
      <c r="K182" s="191"/>
      <c r="L182" s="36"/>
      <c r="M182" s="192" t="s">
        <v>1</v>
      </c>
      <c r="N182" s="193" t="s">
        <v>38</v>
      </c>
      <c r="O182" s="68"/>
      <c r="P182" s="194">
        <f t="shared" si="21"/>
        <v>0</v>
      </c>
      <c r="Q182" s="194">
        <v>0.24410999999999999</v>
      </c>
      <c r="R182" s="194">
        <f t="shared" si="22"/>
        <v>43.806027719999996</v>
      </c>
      <c r="S182" s="194">
        <v>0</v>
      </c>
      <c r="T182" s="195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157</v>
      </c>
      <c r="AT182" s="196" t="s">
        <v>153</v>
      </c>
      <c r="AU182" s="196" t="s">
        <v>83</v>
      </c>
      <c r="AY182" s="14" t="s">
        <v>151</v>
      </c>
      <c r="BE182" s="197">
        <f t="shared" si="24"/>
        <v>0</v>
      </c>
      <c r="BF182" s="197">
        <f t="shared" si="25"/>
        <v>0</v>
      </c>
      <c r="BG182" s="197">
        <f t="shared" si="26"/>
        <v>0</v>
      </c>
      <c r="BH182" s="197">
        <f t="shared" si="27"/>
        <v>0</v>
      </c>
      <c r="BI182" s="197">
        <f t="shared" si="28"/>
        <v>0</v>
      </c>
      <c r="BJ182" s="14" t="s">
        <v>81</v>
      </c>
      <c r="BK182" s="197">
        <f t="shared" si="29"/>
        <v>0</v>
      </c>
      <c r="BL182" s="14" t="s">
        <v>157</v>
      </c>
      <c r="BM182" s="196" t="s">
        <v>269</v>
      </c>
    </row>
    <row r="183" spans="1:65" s="2" customFormat="1" ht="24.15" customHeight="1">
      <c r="A183" s="31"/>
      <c r="B183" s="32"/>
      <c r="C183" s="184" t="s">
        <v>270</v>
      </c>
      <c r="D183" s="184" t="s">
        <v>153</v>
      </c>
      <c r="E183" s="185" t="s">
        <v>271</v>
      </c>
      <c r="F183" s="186" t="s">
        <v>272</v>
      </c>
      <c r="G183" s="187" t="s">
        <v>197</v>
      </c>
      <c r="H183" s="188">
        <v>32.619999999999997</v>
      </c>
      <c r="I183" s="189"/>
      <c r="J183" s="190">
        <f t="shared" si="20"/>
        <v>0</v>
      </c>
      <c r="K183" s="191"/>
      <c r="L183" s="36"/>
      <c r="M183" s="192" t="s">
        <v>1</v>
      </c>
      <c r="N183" s="193" t="s">
        <v>38</v>
      </c>
      <c r="O183" s="68"/>
      <c r="P183" s="194">
        <f t="shared" si="21"/>
        <v>0</v>
      </c>
      <c r="Q183" s="194">
        <v>5.2499999999999998E-2</v>
      </c>
      <c r="R183" s="194">
        <f t="shared" si="22"/>
        <v>1.7125499999999998</v>
      </c>
      <c r="S183" s="194">
        <v>0</v>
      </c>
      <c r="T183" s="195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157</v>
      </c>
      <c r="AT183" s="196" t="s">
        <v>153</v>
      </c>
      <c r="AU183" s="196" t="s">
        <v>83</v>
      </c>
      <c r="AY183" s="14" t="s">
        <v>151</v>
      </c>
      <c r="BE183" s="197">
        <f t="shared" si="24"/>
        <v>0</v>
      </c>
      <c r="BF183" s="197">
        <f t="shared" si="25"/>
        <v>0</v>
      </c>
      <c r="BG183" s="197">
        <f t="shared" si="26"/>
        <v>0</v>
      </c>
      <c r="BH183" s="197">
        <f t="shared" si="27"/>
        <v>0</v>
      </c>
      <c r="BI183" s="197">
        <f t="shared" si="28"/>
        <v>0</v>
      </c>
      <c r="BJ183" s="14" t="s">
        <v>81</v>
      </c>
      <c r="BK183" s="197">
        <f t="shared" si="29"/>
        <v>0</v>
      </c>
      <c r="BL183" s="14" t="s">
        <v>157</v>
      </c>
      <c r="BM183" s="196" t="s">
        <v>273</v>
      </c>
    </row>
    <row r="184" spans="1:65" s="2" customFormat="1" ht="24.15" customHeight="1">
      <c r="A184" s="31"/>
      <c r="B184" s="32"/>
      <c r="C184" s="184" t="s">
        <v>274</v>
      </c>
      <c r="D184" s="184" t="s">
        <v>153</v>
      </c>
      <c r="E184" s="185" t="s">
        <v>275</v>
      </c>
      <c r="F184" s="186" t="s">
        <v>276</v>
      </c>
      <c r="G184" s="187" t="s">
        <v>197</v>
      </c>
      <c r="H184" s="188">
        <v>9.9740000000000002</v>
      </c>
      <c r="I184" s="189"/>
      <c r="J184" s="190">
        <f t="shared" si="20"/>
        <v>0</v>
      </c>
      <c r="K184" s="191"/>
      <c r="L184" s="36"/>
      <c r="M184" s="192" t="s">
        <v>1</v>
      </c>
      <c r="N184" s="193" t="s">
        <v>38</v>
      </c>
      <c r="O184" s="68"/>
      <c r="P184" s="194">
        <f t="shared" si="21"/>
        <v>0</v>
      </c>
      <c r="Q184" s="194">
        <v>6.1719999999999997E-2</v>
      </c>
      <c r="R184" s="194">
        <f t="shared" si="22"/>
        <v>0.61559527999999997</v>
      </c>
      <c r="S184" s="194">
        <v>0</v>
      </c>
      <c r="T184" s="195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157</v>
      </c>
      <c r="AT184" s="196" t="s">
        <v>153</v>
      </c>
      <c r="AU184" s="196" t="s">
        <v>83</v>
      </c>
      <c r="AY184" s="14" t="s">
        <v>151</v>
      </c>
      <c r="BE184" s="197">
        <f t="shared" si="24"/>
        <v>0</v>
      </c>
      <c r="BF184" s="197">
        <f t="shared" si="25"/>
        <v>0</v>
      </c>
      <c r="BG184" s="197">
        <f t="shared" si="26"/>
        <v>0</v>
      </c>
      <c r="BH184" s="197">
        <f t="shared" si="27"/>
        <v>0</v>
      </c>
      <c r="BI184" s="197">
        <f t="shared" si="28"/>
        <v>0</v>
      </c>
      <c r="BJ184" s="14" t="s">
        <v>81</v>
      </c>
      <c r="BK184" s="197">
        <f t="shared" si="29"/>
        <v>0</v>
      </c>
      <c r="BL184" s="14" t="s">
        <v>157</v>
      </c>
      <c r="BM184" s="196" t="s">
        <v>277</v>
      </c>
    </row>
    <row r="185" spans="1:65" s="2" customFormat="1" ht="24.15" customHeight="1">
      <c r="A185" s="31"/>
      <c r="B185" s="32"/>
      <c r="C185" s="184" t="s">
        <v>198</v>
      </c>
      <c r="D185" s="184" t="s">
        <v>153</v>
      </c>
      <c r="E185" s="185" t="s">
        <v>278</v>
      </c>
      <c r="F185" s="186" t="s">
        <v>279</v>
      </c>
      <c r="G185" s="187" t="s">
        <v>197</v>
      </c>
      <c r="H185" s="188">
        <v>13.198</v>
      </c>
      <c r="I185" s="189"/>
      <c r="J185" s="190">
        <f t="shared" si="20"/>
        <v>0</v>
      </c>
      <c r="K185" s="191"/>
      <c r="L185" s="36"/>
      <c r="M185" s="192" t="s">
        <v>1</v>
      </c>
      <c r="N185" s="193" t="s">
        <v>38</v>
      </c>
      <c r="O185" s="68"/>
      <c r="P185" s="194">
        <f t="shared" si="21"/>
        <v>0</v>
      </c>
      <c r="Q185" s="194">
        <v>7.9210000000000003E-2</v>
      </c>
      <c r="R185" s="194">
        <f t="shared" si="22"/>
        <v>1.0454135800000002</v>
      </c>
      <c r="S185" s="194">
        <v>0</v>
      </c>
      <c r="T185" s="195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157</v>
      </c>
      <c r="AT185" s="196" t="s">
        <v>153</v>
      </c>
      <c r="AU185" s="196" t="s">
        <v>83</v>
      </c>
      <c r="AY185" s="14" t="s">
        <v>151</v>
      </c>
      <c r="BE185" s="197">
        <f t="shared" si="24"/>
        <v>0</v>
      </c>
      <c r="BF185" s="197">
        <f t="shared" si="25"/>
        <v>0</v>
      </c>
      <c r="BG185" s="197">
        <f t="shared" si="26"/>
        <v>0</v>
      </c>
      <c r="BH185" s="197">
        <f t="shared" si="27"/>
        <v>0</v>
      </c>
      <c r="BI185" s="197">
        <f t="shared" si="28"/>
        <v>0</v>
      </c>
      <c r="BJ185" s="14" t="s">
        <v>81</v>
      </c>
      <c r="BK185" s="197">
        <f t="shared" si="29"/>
        <v>0</v>
      </c>
      <c r="BL185" s="14" t="s">
        <v>157</v>
      </c>
      <c r="BM185" s="196" t="s">
        <v>280</v>
      </c>
    </row>
    <row r="186" spans="1:65" s="2" customFormat="1" ht="24.15" customHeight="1">
      <c r="A186" s="31"/>
      <c r="B186" s="32"/>
      <c r="C186" s="184" t="s">
        <v>281</v>
      </c>
      <c r="D186" s="184" t="s">
        <v>153</v>
      </c>
      <c r="E186" s="185" t="s">
        <v>282</v>
      </c>
      <c r="F186" s="186" t="s">
        <v>283</v>
      </c>
      <c r="G186" s="187" t="s">
        <v>248</v>
      </c>
      <c r="H186" s="188">
        <v>15.4</v>
      </c>
      <c r="I186" s="189"/>
      <c r="J186" s="190">
        <f t="shared" si="20"/>
        <v>0</v>
      </c>
      <c r="K186" s="191"/>
      <c r="L186" s="36"/>
      <c r="M186" s="192" t="s">
        <v>1</v>
      </c>
      <c r="N186" s="193" t="s">
        <v>38</v>
      </c>
      <c r="O186" s="68"/>
      <c r="P186" s="194">
        <f t="shared" si="21"/>
        <v>0</v>
      </c>
      <c r="Q186" s="194">
        <v>1.2999999999999999E-4</v>
      </c>
      <c r="R186" s="194">
        <f t="shared" si="22"/>
        <v>2.0019999999999999E-3</v>
      </c>
      <c r="S186" s="194">
        <v>0</v>
      </c>
      <c r="T186" s="195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157</v>
      </c>
      <c r="AT186" s="196" t="s">
        <v>153</v>
      </c>
      <c r="AU186" s="196" t="s">
        <v>83</v>
      </c>
      <c r="AY186" s="14" t="s">
        <v>151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4" t="s">
        <v>81</v>
      </c>
      <c r="BK186" s="197">
        <f t="shared" si="29"/>
        <v>0</v>
      </c>
      <c r="BL186" s="14" t="s">
        <v>157</v>
      </c>
      <c r="BM186" s="196" t="s">
        <v>284</v>
      </c>
    </row>
    <row r="187" spans="1:65" s="2" customFormat="1" ht="33" customHeight="1">
      <c r="A187" s="31"/>
      <c r="B187" s="32"/>
      <c r="C187" s="184" t="s">
        <v>202</v>
      </c>
      <c r="D187" s="184" t="s">
        <v>153</v>
      </c>
      <c r="E187" s="185" t="s">
        <v>285</v>
      </c>
      <c r="F187" s="186" t="s">
        <v>286</v>
      </c>
      <c r="G187" s="187" t="s">
        <v>287</v>
      </c>
      <c r="H187" s="188">
        <v>4</v>
      </c>
      <c r="I187" s="189"/>
      <c r="J187" s="190">
        <f t="shared" si="20"/>
        <v>0</v>
      </c>
      <c r="K187" s="191"/>
      <c r="L187" s="36"/>
      <c r="M187" s="192" t="s">
        <v>1</v>
      </c>
      <c r="N187" s="193" t="s">
        <v>38</v>
      </c>
      <c r="O187" s="68"/>
      <c r="P187" s="194">
        <f t="shared" si="21"/>
        <v>0</v>
      </c>
      <c r="Q187" s="194">
        <v>2.0209999999999999E-2</v>
      </c>
      <c r="R187" s="194">
        <f t="shared" si="22"/>
        <v>8.0839999999999995E-2</v>
      </c>
      <c r="S187" s="194">
        <v>0</v>
      </c>
      <c r="T187" s="195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157</v>
      </c>
      <c r="AT187" s="196" t="s">
        <v>153</v>
      </c>
      <c r="AU187" s="196" t="s">
        <v>83</v>
      </c>
      <c r="AY187" s="14" t="s">
        <v>151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4" t="s">
        <v>81</v>
      </c>
      <c r="BK187" s="197">
        <f t="shared" si="29"/>
        <v>0</v>
      </c>
      <c r="BL187" s="14" t="s">
        <v>157</v>
      </c>
      <c r="BM187" s="196" t="s">
        <v>288</v>
      </c>
    </row>
    <row r="188" spans="1:65" s="2" customFormat="1" ht="33" customHeight="1">
      <c r="A188" s="31"/>
      <c r="B188" s="32"/>
      <c r="C188" s="184" t="s">
        <v>289</v>
      </c>
      <c r="D188" s="184" t="s">
        <v>153</v>
      </c>
      <c r="E188" s="185" t="s">
        <v>290</v>
      </c>
      <c r="F188" s="186" t="s">
        <v>291</v>
      </c>
      <c r="G188" s="187" t="s">
        <v>287</v>
      </c>
      <c r="H188" s="188">
        <v>4</v>
      </c>
      <c r="I188" s="189"/>
      <c r="J188" s="190">
        <f t="shared" si="20"/>
        <v>0</v>
      </c>
      <c r="K188" s="191"/>
      <c r="L188" s="36"/>
      <c r="M188" s="192" t="s">
        <v>1</v>
      </c>
      <c r="N188" s="193" t="s">
        <v>38</v>
      </c>
      <c r="O188" s="68"/>
      <c r="P188" s="194">
        <f t="shared" si="21"/>
        <v>0</v>
      </c>
      <c r="Q188" s="194">
        <v>3.9629999999999999E-2</v>
      </c>
      <c r="R188" s="194">
        <f t="shared" si="22"/>
        <v>0.15851999999999999</v>
      </c>
      <c r="S188" s="194">
        <v>0</v>
      </c>
      <c r="T188" s="195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157</v>
      </c>
      <c r="AT188" s="196" t="s">
        <v>153</v>
      </c>
      <c r="AU188" s="196" t="s">
        <v>83</v>
      </c>
      <c r="AY188" s="14" t="s">
        <v>151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4" t="s">
        <v>81</v>
      </c>
      <c r="BK188" s="197">
        <f t="shared" si="29"/>
        <v>0</v>
      </c>
      <c r="BL188" s="14" t="s">
        <v>157</v>
      </c>
      <c r="BM188" s="196" t="s">
        <v>292</v>
      </c>
    </row>
    <row r="189" spans="1:65" s="2" customFormat="1" ht="24.15" customHeight="1">
      <c r="A189" s="31"/>
      <c r="B189" s="32"/>
      <c r="C189" s="184" t="s">
        <v>206</v>
      </c>
      <c r="D189" s="184" t="s">
        <v>153</v>
      </c>
      <c r="E189" s="185" t="s">
        <v>293</v>
      </c>
      <c r="F189" s="186" t="s">
        <v>294</v>
      </c>
      <c r="G189" s="187" t="s">
        <v>287</v>
      </c>
      <c r="H189" s="188">
        <v>5</v>
      </c>
      <c r="I189" s="189"/>
      <c r="J189" s="190">
        <f t="shared" si="20"/>
        <v>0</v>
      </c>
      <c r="K189" s="191"/>
      <c r="L189" s="36"/>
      <c r="M189" s="192" t="s">
        <v>1</v>
      </c>
      <c r="N189" s="193" t="s">
        <v>38</v>
      </c>
      <c r="O189" s="68"/>
      <c r="P189" s="194">
        <f t="shared" si="21"/>
        <v>0</v>
      </c>
      <c r="Q189" s="194">
        <v>5.4210000000000001E-2</v>
      </c>
      <c r="R189" s="194">
        <f t="shared" si="22"/>
        <v>0.27105000000000001</v>
      </c>
      <c r="S189" s="194">
        <v>0</v>
      </c>
      <c r="T189" s="195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157</v>
      </c>
      <c r="AT189" s="196" t="s">
        <v>153</v>
      </c>
      <c r="AU189" s="196" t="s">
        <v>83</v>
      </c>
      <c r="AY189" s="14" t="s">
        <v>151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4" t="s">
        <v>81</v>
      </c>
      <c r="BK189" s="197">
        <f t="shared" si="29"/>
        <v>0</v>
      </c>
      <c r="BL189" s="14" t="s">
        <v>157</v>
      </c>
      <c r="BM189" s="196" t="s">
        <v>295</v>
      </c>
    </row>
    <row r="190" spans="1:65" s="2" customFormat="1" ht="24.15" customHeight="1">
      <c r="A190" s="31"/>
      <c r="B190" s="32"/>
      <c r="C190" s="184" t="s">
        <v>296</v>
      </c>
      <c r="D190" s="184" t="s">
        <v>153</v>
      </c>
      <c r="E190" s="185" t="s">
        <v>297</v>
      </c>
      <c r="F190" s="186" t="s">
        <v>298</v>
      </c>
      <c r="G190" s="187" t="s">
        <v>287</v>
      </c>
      <c r="H190" s="188">
        <v>4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38</v>
      </c>
      <c r="O190" s="68"/>
      <c r="P190" s="194">
        <f t="shared" si="21"/>
        <v>0</v>
      </c>
      <c r="Q190" s="194">
        <v>6.2210000000000001E-2</v>
      </c>
      <c r="R190" s="194">
        <f t="shared" si="22"/>
        <v>0.24884000000000001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157</v>
      </c>
      <c r="AT190" s="196" t="s">
        <v>153</v>
      </c>
      <c r="AU190" s="196" t="s">
        <v>83</v>
      </c>
      <c r="AY190" s="14" t="s">
        <v>151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81</v>
      </c>
      <c r="BK190" s="197">
        <f t="shared" si="29"/>
        <v>0</v>
      </c>
      <c r="BL190" s="14" t="s">
        <v>157</v>
      </c>
      <c r="BM190" s="196" t="s">
        <v>299</v>
      </c>
    </row>
    <row r="191" spans="1:65" s="2" customFormat="1" ht="24.15" customHeight="1">
      <c r="A191" s="31"/>
      <c r="B191" s="32"/>
      <c r="C191" s="184" t="s">
        <v>210</v>
      </c>
      <c r="D191" s="184" t="s">
        <v>153</v>
      </c>
      <c r="E191" s="185" t="s">
        <v>300</v>
      </c>
      <c r="F191" s="186" t="s">
        <v>301</v>
      </c>
      <c r="G191" s="187" t="s">
        <v>287</v>
      </c>
      <c r="H191" s="188">
        <v>1</v>
      </c>
      <c r="I191" s="189"/>
      <c r="J191" s="190">
        <f t="shared" si="20"/>
        <v>0</v>
      </c>
      <c r="K191" s="191"/>
      <c r="L191" s="36"/>
      <c r="M191" s="192" t="s">
        <v>1</v>
      </c>
      <c r="N191" s="193" t="s">
        <v>38</v>
      </c>
      <c r="O191" s="68"/>
      <c r="P191" s="194">
        <f t="shared" si="21"/>
        <v>0</v>
      </c>
      <c r="Q191" s="194">
        <v>7.3209999999999997E-2</v>
      </c>
      <c r="R191" s="194">
        <f t="shared" si="22"/>
        <v>7.3209999999999997E-2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157</v>
      </c>
      <c r="AT191" s="196" t="s">
        <v>153</v>
      </c>
      <c r="AU191" s="196" t="s">
        <v>83</v>
      </c>
      <c r="AY191" s="14" t="s">
        <v>151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81</v>
      </c>
      <c r="BK191" s="197">
        <f t="shared" si="29"/>
        <v>0</v>
      </c>
      <c r="BL191" s="14" t="s">
        <v>157</v>
      </c>
      <c r="BM191" s="196" t="s">
        <v>302</v>
      </c>
    </row>
    <row r="192" spans="1:65" s="2" customFormat="1" ht="24.15" customHeight="1">
      <c r="A192" s="31"/>
      <c r="B192" s="32"/>
      <c r="C192" s="184" t="s">
        <v>303</v>
      </c>
      <c r="D192" s="184" t="s">
        <v>153</v>
      </c>
      <c r="E192" s="185" t="s">
        <v>304</v>
      </c>
      <c r="F192" s="186" t="s">
        <v>305</v>
      </c>
      <c r="G192" s="187" t="s">
        <v>287</v>
      </c>
      <c r="H192" s="188">
        <v>8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38</v>
      </c>
      <c r="O192" s="68"/>
      <c r="P192" s="194">
        <f t="shared" si="21"/>
        <v>0</v>
      </c>
      <c r="Q192" s="194">
        <v>8.3260000000000001E-2</v>
      </c>
      <c r="R192" s="194">
        <f t="shared" si="22"/>
        <v>0.66608000000000001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157</v>
      </c>
      <c r="AT192" s="196" t="s">
        <v>153</v>
      </c>
      <c r="AU192" s="196" t="s">
        <v>83</v>
      </c>
      <c r="AY192" s="14" t="s">
        <v>151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81</v>
      </c>
      <c r="BK192" s="197">
        <f t="shared" si="29"/>
        <v>0</v>
      </c>
      <c r="BL192" s="14" t="s">
        <v>157</v>
      </c>
      <c r="BM192" s="196" t="s">
        <v>306</v>
      </c>
    </row>
    <row r="193" spans="1:65" s="2" customFormat="1" ht="24.15" customHeight="1">
      <c r="A193" s="31"/>
      <c r="B193" s="32"/>
      <c r="C193" s="184" t="s">
        <v>307</v>
      </c>
      <c r="D193" s="184" t="s">
        <v>153</v>
      </c>
      <c r="E193" s="185" t="s">
        <v>308</v>
      </c>
      <c r="F193" s="186" t="s">
        <v>309</v>
      </c>
      <c r="G193" s="187" t="s">
        <v>287</v>
      </c>
      <c r="H193" s="188">
        <v>1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38</v>
      </c>
      <c r="O193" s="68"/>
      <c r="P193" s="194">
        <f t="shared" si="21"/>
        <v>0</v>
      </c>
      <c r="Q193" s="194">
        <v>8.1309999999999993E-2</v>
      </c>
      <c r="R193" s="194">
        <f t="shared" si="22"/>
        <v>8.1309999999999993E-2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157</v>
      </c>
      <c r="AT193" s="196" t="s">
        <v>153</v>
      </c>
      <c r="AU193" s="196" t="s">
        <v>83</v>
      </c>
      <c r="AY193" s="14" t="s">
        <v>151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81</v>
      </c>
      <c r="BK193" s="197">
        <f t="shared" si="29"/>
        <v>0</v>
      </c>
      <c r="BL193" s="14" t="s">
        <v>157</v>
      </c>
      <c r="BM193" s="196" t="s">
        <v>310</v>
      </c>
    </row>
    <row r="194" spans="1:65" s="2" customFormat="1" ht="24.15" customHeight="1">
      <c r="A194" s="31"/>
      <c r="B194" s="32"/>
      <c r="C194" s="184" t="s">
        <v>311</v>
      </c>
      <c r="D194" s="184" t="s">
        <v>153</v>
      </c>
      <c r="E194" s="185" t="s">
        <v>312</v>
      </c>
      <c r="F194" s="186" t="s">
        <v>313</v>
      </c>
      <c r="G194" s="187" t="s">
        <v>287</v>
      </c>
      <c r="H194" s="188">
        <v>2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38</v>
      </c>
      <c r="O194" s="68"/>
      <c r="P194" s="194">
        <f t="shared" si="21"/>
        <v>0</v>
      </c>
      <c r="Q194" s="194">
        <v>0.12539</v>
      </c>
      <c r="R194" s="194">
        <f t="shared" si="22"/>
        <v>0.25078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157</v>
      </c>
      <c r="AT194" s="196" t="s">
        <v>153</v>
      </c>
      <c r="AU194" s="196" t="s">
        <v>83</v>
      </c>
      <c r="AY194" s="14" t="s">
        <v>151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81</v>
      </c>
      <c r="BK194" s="197">
        <f t="shared" si="29"/>
        <v>0</v>
      </c>
      <c r="BL194" s="14" t="s">
        <v>157</v>
      </c>
      <c r="BM194" s="196" t="s">
        <v>314</v>
      </c>
    </row>
    <row r="195" spans="1:65" s="2" customFormat="1" ht="24.15" customHeight="1">
      <c r="A195" s="31"/>
      <c r="B195" s="32"/>
      <c r="C195" s="184" t="s">
        <v>218</v>
      </c>
      <c r="D195" s="184" t="s">
        <v>153</v>
      </c>
      <c r="E195" s="185" t="s">
        <v>315</v>
      </c>
      <c r="F195" s="186" t="s">
        <v>316</v>
      </c>
      <c r="G195" s="187" t="s">
        <v>287</v>
      </c>
      <c r="H195" s="188">
        <v>2</v>
      </c>
      <c r="I195" s="189"/>
      <c r="J195" s="190">
        <f t="shared" si="20"/>
        <v>0</v>
      </c>
      <c r="K195" s="191"/>
      <c r="L195" s="36"/>
      <c r="M195" s="192" t="s">
        <v>1</v>
      </c>
      <c r="N195" s="193" t="s">
        <v>38</v>
      </c>
      <c r="O195" s="68"/>
      <c r="P195" s="194">
        <f t="shared" si="21"/>
        <v>0</v>
      </c>
      <c r="Q195" s="194">
        <v>0.14138999999999999</v>
      </c>
      <c r="R195" s="194">
        <f t="shared" si="22"/>
        <v>0.28277999999999998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157</v>
      </c>
      <c r="AT195" s="196" t="s">
        <v>153</v>
      </c>
      <c r="AU195" s="196" t="s">
        <v>83</v>
      </c>
      <c r="AY195" s="14" t="s">
        <v>151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81</v>
      </c>
      <c r="BK195" s="197">
        <f t="shared" si="29"/>
        <v>0</v>
      </c>
      <c r="BL195" s="14" t="s">
        <v>157</v>
      </c>
      <c r="BM195" s="196" t="s">
        <v>317</v>
      </c>
    </row>
    <row r="196" spans="1:65" s="2" customFormat="1" ht="24.15" customHeight="1">
      <c r="A196" s="31"/>
      <c r="B196" s="32"/>
      <c r="C196" s="184" t="s">
        <v>318</v>
      </c>
      <c r="D196" s="184" t="s">
        <v>153</v>
      </c>
      <c r="E196" s="185" t="s">
        <v>319</v>
      </c>
      <c r="F196" s="186" t="s">
        <v>320</v>
      </c>
      <c r="G196" s="187" t="s">
        <v>192</v>
      </c>
      <c r="H196" s="188">
        <v>0.53</v>
      </c>
      <c r="I196" s="189"/>
      <c r="J196" s="190">
        <f t="shared" si="20"/>
        <v>0</v>
      </c>
      <c r="K196" s="191"/>
      <c r="L196" s="36"/>
      <c r="M196" s="192" t="s">
        <v>1</v>
      </c>
      <c r="N196" s="193" t="s">
        <v>38</v>
      </c>
      <c r="O196" s="68"/>
      <c r="P196" s="194">
        <f t="shared" si="21"/>
        <v>0</v>
      </c>
      <c r="Q196" s="194">
        <v>0</v>
      </c>
      <c r="R196" s="194">
        <f t="shared" si="22"/>
        <v>0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157</v>
      </c>
      <c r="AT196" s="196" t="s">
        <v>153</v>
      </c>
      <c r="AU196" s="196" t="s">
        <v>83</v>
      </c>
      <c r="AY196" s="14" t="s">
        <v>151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81</v>
      </c>
      <c r="BK196" s="197">
        <f t="shared" si="29"/>
        <v>0</v>
      </c>
      <c r="BL196" s="14" t="s">
        <v>157</v>
      </c>
      <c r="BM196" s="196" t="s">
        <v>321</v>
      </c>
    </row>
    <row r="197" spans="1:65" s="2" customFormat="1" ht="21.75" customHeight="1">
      <c r="A197" s="31"/>
      <c r="B197" s="32"/>
      <c r="C197" s="198" t="s">
        <v>322</v>
      </c>
      <c r="D197" s="198" t="s">
        <v>323</v>
      </c>
      <c r="E197" s="199" t="s">
        <v>324</v>
      </c>
      <c r="F197" s="200" t="s">
        <v>325</v>
      </c>
      <c r="G197" s="201" t="s">
        <v>192</v>
      </c>
      <c r="H197" s="202">
        <v>0.435</v>
      </c>
      <c r="I197" s="203"/>
      <c r="J197" s="204">
        <f t="shared" si="20"/>
        <v>0</v>
      </c>
      <c r="K197" s="205"/>
      <c r="L197" s="206"/>
      <c r="M197" s="207" t="s">
        <v>1</v>
      </c>
      <c r="N197" s="208" t="s">
        <v>38</v>
      </c>
      <c r="O197" s="68"/>
      <c r="P197" s="194">
        <f t="shared" si="21"/>
        <v>0</v>
      </c>
      <c r="Q197" s="194">
        <v>1</v>
      </c>
      <c r="R197" s="194">
        <f t="shared" si="22"/>
        <v>0.435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181</v>
      </c>
      <c r="AT197" s="196" t="s">
        <v>323</v>
      </c>
      <c r="AU197" s="196" t="s">
        <v>83</v>
      </c>
      <c r="AY197" s="14" t="s">
        <v>151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81</v>
      </c>
      <c r="BK197" s="197">
        <f t="shared" si="29"/>
        <v>0</v>
      </c>
      <c r="BL197" s="14" t="s">
        <v>157</v>
      </c>
      <c r="BM197" s="196" t="s">
        <v>326</v>
      </c>
    </row>
    <row r="198" spans="1:65" s="2" customFormat="1" ht="24.15" customHeight="1">
      <c r="A198" s="31"/>
      <c r="B198" s="32"/>
      <c r="C198" s="198" t="s">
        <v>327</v>
      </c>
      <c r="D198" s="198" t="s">
        <v>323</v>
      </c>
      <c r="E198" s="199" t="s">
        <v>328</v>
      </c>
      <c r="F198" s="200" t="s">
        <v>329</v>
      </c>
      <c r="G198" s="201" t="s">
        <v>192</v>
      </c>
      <c r="H198" s="202">
        <v>9.5000000000000001E-2</v>
      </c>
      <c r="I198" s="203"/>
      <c r="J198" s="204">
        <f t="shared" si="20"/>
        <v>0</v>
      </c>
      <c r="K198" s="205"/>
      <c r="L198" s="206"/>
      <c r="M198" s="207" t="s">
        <v>1</v>
      </c>
      <c r="N198" s="208" t="s">
        <v>38</v>
      </c>
      <c r="O198" s="68"/>
      <c r="P198" s="194">
        <f t="shared" si="21"/>
        <v>0</v>
      </c>
      <c r="Q198" s="194">
        <v>1</v>
      </c>
      <c r="R198" s="194">
        <f t="shared" si="22"/>
        <v>9.5000000000000001E-2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181</v>
      </c>
      <c r="AT198" s="196" t="s">
        <v>323</v>
      </c>
      <c r="AU198" s="196" t="s">
        <v>83</v>
      </c>
      <c r="AY198" s="14" t="s">
        <v>151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81</v>
      </c>
      <c r="BK198" s="197">
        <f t="shared" si="29"/>
        <v>0</v>
      </c>
      <c r="BL198" s="14" t="s">
        <v>157</v>
      </c>
      <c r="BM198" s="196" t="s">
        <v>330</v>
      </c>
    </row>
    <row r="199" spans="1:65" s="2" customFormat="1" ht="33" customHeight="1">
      <c r="A199" s="31"/>
      <c r="B199" s="32"/>
      <c r="C199" s="184" t="s">
        <v>226</v>
      </c>
      <c r="D199" s="184" t="s">
        <v>153</v>
      </c>
      <c r="E199" s="185" t="s">
        <v>331</v>
      </c>
      <c r="F199" s="186" t="s">
        <v>332</v>
      </c>
      <c r="G199" s="187" t="s">
        <v>248</v>
      </c>
      <c r="H199" s="188">
        <v>21.111999999999998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38</v>
      </c>
      <c r="O199" s="68"/>
      <c r="P199" s="194">
        <f t="shared" si="21"/>
        <v>0</v>
      </c>
      <c r="Q199" s="194">
        <v>0</v>
      </c>
      <c r="R199" s="194">
        <f t="shared" si="22"/>
        <v>0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157</v>
      </c>
      <c r="AT199" s="196" t="s">
        <v>153</v>
      </c>
      <c r="AU199" s="196" t="s">
        <v>83</v>
      </c>
      <c r="AY199" s="14" t="s">
        <v>151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81</v>
      </c>
      <c r="BK199" s="197">
        <f t="shared" si="29"/>
        <v>0</v>
      </c>
      <c r="BL199" s="14" t="s">
        <v>157</v>
      </c>
      <c r="BM199" s="196" t="s">
        <v>333</v>
      </c>
    </row>
    <row r="200" spans="1:65" s="2" customFormat="1" ht="24.15" customHeight="1">
      <c r="A200" s="31"/>
      <c r="B200" s="32"/>
      <c r="C200" s="184" t="s">
        <v>334</v>
      </c>
      <c r="D200" s="184" t="s">
        <v>153</v>
      </c>
      <c r="E200" s="185" t="s">
        <v>335</v>
      </c>
      <c r="F200" s="186" t="s">
        <v>336</v>
      </c>
      <c r="G200" s="187" t="s">
        <v>197</v>
      </c>
      <c r="H200" s="188">
        <v>9.6999999999999993</v>
      </c>
      <c r="I200" s="189"/>
      <c r="J200" s="190">
        <f t="shared" si="20"/>
        <v>0</v>
      </c>
      <c r="K200" s="191"/>
      <c r="L200" s="36"/>
      <c r="M200" s="192" t="s">
        <v>1</v>
      </c>
      <c r="N200" s="193" t="s">
        <v>38</v>
      </c>
      <c r="O200" s="68"/>
      <c r="P200" s="194">
        <f t="shared" si="21"/>
        <v>0</v>
      </c>
      <c r="Q200" s="194">
        <v>0.17330000000000001</v>
      </c>
      <c r="R200" s="194">
        <f t="shared" si="22"/>
        <v>1.6810099999999999</v>
      </c>
      <c r="S200" s="194">
        <v>0</v>
      </c>
      <c r="T200" s="195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157</v>
      </c>
      <c r="AT200" s="196" t="s">
        <v>153</v>
      </c>
      <c r="AU200" s="196" t="s">
        <v>83</v>
      </c>
      <c r="AY200" s="14" t="s">
        <v>151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4" t="s">
        <v>81</v>
      </c>
      <c r="BK200" s="197">
        <f t="shared" si="29"/>
        <v>0</v>
      </c>
      <c r="BL200" s="14" t="s">
        <v>157</v>
      </c>
      <c r="BM200" s="196" t="s">
        <v>337</v>
      </c>
    </row>
    <row r="201" spans="1:65" s="2" customFormat="1" ht="24.15" customHeight="1">
      <c r="A201" s="31"/>
      <c r="B201" s="32"/>
      <c r="C201" s="184" t="s">
        <v>338</v>
      </c>
      <c r="D201" s="184" t="s">
        <v>153</v>
      </c>
      <c r="E201" s="185" t="s">
        <v>339</v>
      </c>
      <c r="F201" s="186" t="s">
        <v>340</v>
      </c>
      <c r="G201" s="187" t="s">
        <v>197</v>
      </c>
      <c r="H201" s="188">
        <v>44.12</v>
      </c>
      <c r="I201" s="189"/>
      <c r="J201" s="190">
        <f t="shared" si="20"/>
        <v>0</v>
      </c>
      <c r="K201" s="191"/>
      <c r="L201" s="36"/>
      <c r="M201" s="192" t="s">
        <v>1</v>
      </c>
      <c r="N201" s="193" t="s">
        <v>38</v>
      </c>
      <c r="O201" s="68"/>
      <c r="P201" s="194">
        <f t="shared" si="21"/>
        <v>0</v>
      </c>
      <c r="Q201" s="194">
        <v>1.2600000000000001E-3</v>
      </c>
      <c r="R201" s="194">
        <f t="shared" si="22"/>
        <v>5.55912E-2</v>
      </c>
      <c r="S201" s="194">
        <v>0</v>
      </c>
      <c r="T201" s="195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157</v>
      </c>
      <c r="AT201" s="196" t="s">
        <v>153</v>
      </c>
      <c r="AU201" s="196" t="s">
        <v>83</v>
      </c>
      <c r="AY201" s="14" t="s">
        <v>151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4" t="s">
        <v>81</v>
      </c>
      <c r="BK201" s="197">
        <f t="shared" si="29"/>
        <v>0</v>
      </c>
      <c r="BL201" s="14" t="s">
        <v>157</v>
      </c>
      <c r="BM201" s="196" t="s">
        <v>341</v>
      </c>
    </row>
    <row r="202" spans="1:65" s="12" customFormat="1" ht="22.8" customHeight="1">
      <c r="B202" s="168"/>
      <c r="C202" s="169"/>
      <c r="D202" s="170" t="s">
        <v>72</v>
      </c>
      <c r="E202" s="182" t="s">
        <v>157</v>
      </c>
      <c r="F202" s="182" t="s">
        <v>342</v>
      </c>
      <c r="G202" s="169"/>
      <c r="H202" s="169"/>
      <c r="I202" s="172"/>
      <c r="J202" s="183">
        <f>BK202</f>
        <v>0</v>
      </c>
      <c r="K202" s="169"/>
      <c r="L202" s="174"/>
      <c r="M202" s="175"/>
      <c r="N202" s="176"/>
      <c r="O202" s="176"/>
      <c r="P202" s="177">
        <f>SUM(P203:P225)</f>
        <v>0</v>
      </c>
      <c r="Q202" s="176"/>
      <c r="R202" s="177">
        <f>SUM(R203:R225)</f>
        <v>69.521420250000006</v>
      </c>
      <c r="S202" s="176"/>
      <c r="T202" s="178">
        <f>SUM(T203:T225)</f>
        <v>0</v>
      </c>
      <c r="AR202" s="179" t="s">
        <v>81</v>
      </c>
      <c r="AT202" s="180" t="s">
        <v>72</v>
      </c>
      <c r="AU202" s="180" t="s">
        <v>81</v>
      </c>
      <c r="AY202" s="179" t="s">
        <v>151</v>
      </c>
      <c r="BK202" s="181">
        <f>SUM(BK203:BK225)</f>
        <v>0</v>
      </c>
    </row>
    <row r="203" spans="1:65" s="2" customFormat="1" ht="24.15" customHeight="1">
      <c r="A203" s="31"/>
      <c r="B203" s="32"/>
      <c r="C203" s="184" t="s">
        <v>343</v>
      </c>
      <c r="D203" s="184" t="s">
        <v>153</v>
      </c>
      <c r="E203" s="185" t="s">
        <v>344</v>
      </c>
      <c r="F203" s="186" t="s">
        <v>345</v>
      </c>
      <c r="G203" s="187" t="s">
        <v>287</v>
      </c>
      <c r="H203" s="188">
        <v>4</v>
      </c>
      <c r="I203" s="189"/>
      <c r="J203" s="190">
        <f t="shared" ref="J203:J225" si="30">ROUND(I203*H203,2)</f>
        <v>0</v>
      </c>
      <c r="K203" s="191"/>
      <c r="L203" s="36"/>
      <c r="M203" s="192" t="s">
        <v>1</v>
      </c>
      <c r="N203" s="193" t="s">
        <v>38</v>
      </c>
      <c r="O203" s="68"/>
      <c r="P203" s="194">
        <f t="shared" ref="P203:P225" si="31">O203*H203</f>
        <v>0</v>
      </c>
      <c r="Q203" s="194">
        <v>8.7720000000000006E-2</v>
      </c>
      <c r="R203" s="194">
        <f t="shared" ref="R203:R225" si="32">Q203*H203</f>
        <v>0.35088000000000003</v>
      </c>
      <c r="S203" s="194">
        <v>0</v>
      </c>
      <c r="T203" s="195">
        <f t="shared" ref="T203:T225" si="33"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157</v>
      </c>
      <c r="AT203" s="196" t="s">
        <v>153</v>
      </c>
      <c r="AU203" s="196" t="s">
        <v>83</v>
      </c>
      <c r="AY203" s="14" t="s">
        <v>151</v>
      </c>
      <c r="BE203" s="197">
        <f t="shared" ref="BE203:BE225" si="34">IF(N203="základní",J203,0)</f>
        <v>0</v>
      </c>
      <c r="BF203" s="197">
        <f t="shared" ref="BF203:BF225" si="35">IF(N203="snížená",J203,0)</f>
        <v>0</v>
      </c>
      <c r="BG203" s="197">
        <f t="shared" ref="BG203:BG225" si="36">IF(N203="zákl. přenesená",J203,0)</f>
        <v>0</v>
      </c>
      <c r="BH203" s="197">
        <f t="shared" ref="BH203:BH225" si="37">IF(N203="sníž. přenesená",J203,0)</f>
        <v>0</v>
      </c>
      <c r="BI203" s="197">
        <f t="shared" ref="BI203:BI225" si="38">IF(N203="nulová",J203,0)</f>
        <v>0</v>
      </c>
      <c r="BJ203" s="14" t="s">
        <v>81</v>
      </c>
      <c r="BK203" s="197">
        <f t="shared" ref="BK203:BK225" si="39">ROUND(I203*H203,2)</f>
        <v>0</v>
      </c>
      <c r="BL203" s="14" t="s">
        <v>157</v>
      </c>
      <c r="BM203" s="196" t="s">
        <v>346</v>
      </c>
    </row>
    <row r="204" spans="1:65" s="2" customFormat="1" ht="33" customHeight="1">
      <c r="A204" s="31"/>
      <c r="B204" s="32"/>
      <c r="C204" s="184" t="s">
        <v>347</v>
      </c>
      <c r="D204" s="184" t="s">
        <v>153</v>
      </c>
      <c r="E204" s="185" t="s">
        <v>348</v>
      </c>
      <c r="F204" s="186" t="s">
        <v>349</v>
      </c>
      <c r="G204" s="187" t="s">
        <v>287</v>
      </c>
      <c r="H204" s="188">
        <v>8</v>
      </c>
      <c r="I204" s="189"/>
      <c r="J204" s="190">
        <f t="shared" si="30"/>
        <v>0</v>
      </c>
      <c r="K204" s="191"/>
      <c r="L204" s="36"/>
      <c r="M204" s="192" t="s">
        <v>1</v>
      </c>
      <c r="N204" s="193" t="s">
        <v>38</v>
      </c>
      <c r="O204" s="68"/>
      <c r="P204" s="194">
        <f t="shared" si="31"/>
        <v>0</v>
      </c>
      <c r="Q204" s="194">
        <v>0.12901000000000001</v>
      </c>
      <c r="R204" s="194">
        <f t="shared" si="32"/>
        <v>1.0320800000000001</v>
      </c>
      <c r="S204" s="194">
        <v>0</v>
      </c>
      <c r="T204" s="195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157</v>
      </c>
      <c r="AT204" s="196" t="s">
        <v>153</v>
      </c>
      <c r="AU204" s="196" t="s">
        <v>83</v>
      </c>
      <c r="AY204" s="14" t="s">
        <v>151</v>
      </c>
      <c r="BE204" s="197">
        <f t="shared" si="34"/>
        <v>0</v>
      </c>
      <c r="BF204" s="197">
        <f t="shared" si="35"/>
        <v>0</v>
      </c>
      <c r="BG204" s="197">
        <f t="shared" si="36"/>
        <v>0</v>
      </c>
      <c r="BH204" s="197">
        <f t="shared" si="37"/>
        <v>0</v>
      </c>
      <c r="BI204" s="197">
        <f t="shared" si="38"/>
        <v>0</v>
      </c>
      <c r="BJ204" s="14" t="s">
        <v>81</v>
      </c>
      <c r="BK204" s="197">
        <f t="shared" si="39"/>
        <v>0</v>
      </c>
      <c r="BL204" s="14" t="s">
        <v>157</v>
      </c>
      <c r="BM204" s="196" t="s">
        <v>350</v>
      </c>
    </row>
    <row r="205" spans="1:65" s="2" customFormat="1" ht="24.15" customHeight="1">
      <c r="A205" s="31"/>
      <c r="B205" s="32"/>
      <c r="C205" s="184" t="s">
        <v>351</v>
      </c>
      <c r="D205" s="184" t="s">
        <v>153</v>
      </c>
      <c r="E205" s="185" t="s">
        <v>352</v>
      </c>
      <c r="F205" s="186" t="s">
        <v>353</v>
      </c>
      <c r="G205" s="187" t="s">
        <v>287</v>
      </c>
      <c r="H205" s="188">
        <v>10</v>
      </c>
      <c r="I205" s="189"/>
      <c r="J205" s="190">
        <f t="shared" si="30"/>
        <v>0</v>
      </c>
      <c r="K205" s="191"/>
      <c r="L205" s="36"/>
      <c r="M205" s="192" t="s">
        <v>1</v>
      </c>
      <c r="N205" s="193" t="s">
        <v>38</v>
      </c>
      <c r="O205" s="68"/>
      <c r="P205" s="194">
        <f t="shared" si="31"/>
        <v>0</v>
      </c>
      <c r="Q205" s="194">
        <v>0.18636</v>
      </c>
      <c r="R205" s="194">
        <f t="shared" si="32"/>
        <v>1.8635999999999999</v>
      </c>
      <c r="S205" s="194">
        <v>0</v>
      </c>
      <c r="T205" s="195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157</v>
      </c>
      <c r="AT205" s="196" t="s">
        <v>153</v>
      </c>
      <c r="AU205" s="196" t="s">
        <v>83</v>
      </c>
      <c r="AY205" s="14" t="s">
        <v>151</v>
      </c>
      <c r="BE205" s="197">
        <f t="shared" si="34"/>
        <v>0</v>
      </c>
      <c r="BF205" s="197">
        <f t="shared" si="35"/>
        <v>0</v>
      </c>
      <c r="BG205" s="197">
        <f t="shared" si="36"/>
        <v>0</v>
      </c>
      <c r="BH205" s="197">
        <f t="shared" si="37"/>
        <v>0</v>
      </c>
      <c r="BI205" s="197">
        <f t="shared" si="38"/>
        <v>0</v>
      </c>
      <c r="BJ205" s="14" t="s">
        <v>81</v>
      </c>
      <c r="BK205" s="197">
        <f t="shared" si="39"/>
        <v>0</v>
      </c>
      <c r="BL205" s="14" t="s">
        <v>157</v>
      </c>
      <c r="BM205" s="196" t="s">
        <v>354</v>
      </c>
    </row>
    <row r="206" spans="1:65" s="2" customFormat="1" ht="24.15" customHeight="1">
      <c r="A206" s="31"/>
      <c r="B206" s="32"/>
      <c r="C206" s="198" t="s">
        <v>355</v>
      </c>
      <c r="D206" s="198" t="s">
        <v>323</v>
      </c>
      <c r="E206" s="199" t="s">
        <v>356</v>
      </c>
      <c r="F206" s="200" t="s">
        <v>357</v>
      </c>
      <c r="G206" s="201" t="s">
        <v>248</v>
      </c>
      <c r="H206" s="202">
        <v>45.55</v>
      </c>
      <c r="I206" s="203"/>
      <c r="J206" s="204">
        <f t="shared" si="30"/>
        <v>0</v>
      </c>
      <c r="K206" s="205"/>
      <c r="L206" s="206"/>
      <c r="M206" s="207" t="s">
        <v>1</v>
      </c>
      <c r="N206" s="208" t="s">
        <v>38</v>
      </c>
      <c r="O206" s="68"/>
      <c r="P206" s="194">
        <f t="shared" si="31"/>
        <v>0</v>
      </c>
      <c r="Q206" s="194">
        <v>0.31</v>
      </c>
      <c r="R206" s="194">
        <f t="shared" si="32"/>
        <v>14.1205</v>
      </c>
      <c r="S206" s="194">
        <v>0</v>
      </c>
      <c r="T206" s="195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181</v>
      </c>
      <c r="AT206" s="196" t="s">
        <v>323</v>
      </c>
      <c r="AU206" s="196" t="s">
        <v>83</v>
      </c>
      <c r="AY206" s="14" t="s">
        <v>151</v>
      </c>
      <c r="BE206" s="197">
        <f t="shared" si="34"/>
        <v>0</v>
      </c>
      <c r="BF206" s="197">
        <f t="shared" si="35"/>
        <v>0</v>
      </c>
      <c r="BG206" s="197">
        <f t="shared" si="36"/>
        <v>0</v>
      </c>
      <c r="BH206" s="197">
        <f t="shared" si="37"/>
        <v>0</v>
      </c>
      <c r="BI206" s="197">
        <f t="shared" si="38"/>
        <v>0</v>
      </c>
      <c r="BJ206" s="14" t="s">
        <v>81</v>
      </c>
      <c r="BK206" s="197">
        <f t="shared" si="39"/>
        <v>0</v>
      </c>
      <c r="BL206" s="14" t="s">
        <v>157</v>
      </c>
      <c r="BM206" s="196" t="s">
        <v>358</v>
      </c>
    </row>
    <row r="207" spans="1:65" s="2" customFormat="1" ht="24.15" customHeight="1">
      <c r="A207" s="31"/>
      <c r="B207" s="32"/>
      <c r="C207" s="198" t="s">
        <v>359</v>
      </c>
      <c r="D207" s="198" t="s">
        <v>323</v>
      </c>
      <c r="E207" s="199" t="s">
        <v>360</v>
      </c>
      <c r="F207" s="200" t="s">
        <v>361</v>
      </c>
      <c r="G207" s="201" t="s">
        <v>248</v>
      </c>
      <c r="H207" s="202">
        <v>40.25</v>
      </c>
      <c r="I207" s="203"/>
      <c r="J207" s="204">
        <f t="shared" si="30"/>
        <v>0</v>
      </c>
      <c r="K207" s="205"/>
      <c r="L207" s="206"/>
      <c r="M207" s="207" t="s">
        <v>1</v>
      </c>
      <c r="N207" s="208" t="s">
        <v>38</v>
      </c>
      <c r="O207" s="68"/>
      <c r="P207" s="194">
        <f t="shared" si="31"/>
        <v>0</v>
      </c>
      <c r="Q207" s="194">
        <v>0.29499999999999998</v>
      </c>
      <c r="R207" s="194">
        <f t="shared" si="32"/>
        <v>11.873749999999999</v>
      </c>
      <c r="S207" s="194">
        <v>0</v>
      </c>
      <c r="T207" s="195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181</v>
      </c>
      <c r="AT207" s="196" t="s">
        <v>323</v>
      </c>
      <c r="AU207" s="196" t="s">
        <v>83</v>
      </c>
      <c r="AY207" s="14" t="s">
        <v>151</v>
      </c>
      <c r="BE207" s="197">
        <f t="shared" si="34"/>
        <v>0</v>
      </c>
      <c r="BF207" s="197">
        <f t="shared" si="35"/>
        <v>0</v>
      </c>
      <c r="BG207" s="197">
        <f t="shared" si="36"/>
        <v>0</v>
      </c>
      <c r="BH207" s="197">
        <f t="shared" si="37"/>
        <v>0</v>
      </c>
      <c r="BI207" s="197">
        <f t="shared" si="38"/>
        <v>0</v>
      </c>
      <c r="BJ207" s="14" t="s">
        <v>81</v>
      </c>
      <c r="BK207" s="197">
        <f t="shared" si="39"/>
        <v>0</v>
      </c>
      <c r="BL207" s="14" t="s">
        <v>157</v>
      </c>
      <c r="BM207" s="196" t="s">
        <v>362</v>
      </c>
    </row>
    <row r="208" spans="1:65" s="2" customFormat="1" ht="24.15" customHeight="1">
      <c r="A208" s="31"/>
      <c r="B208" s="32"/>
      <c r="C208" s="198" t="s">
        <v>244</v>
      </c>
      <c r="D208" s="198" t="s">
        <v>323</v>
      </c>
      <c r="E208" s="199" t="s">
        <v>363</v>
      </c>
      <c r="F208" s="200" t="s">
        <v>364</v>
      </c>
      <c r="G208" s="201" t="s">
        <v>248</v>
      </c>
      <c r="H208" s="202">
        <v>52.63</v>
      </c>
      <c r="I208" s="203"/>
      <c r="J208" s="204">
        <f t="shared" si="30"/>
        <v>0</v>
      </c>
      <c r="K208" s="205"/>
      <c r="L208" s="206"/>
      <c r="M208" s="207" t="s">
        <v>1</v>
      </c>
      <c r="N208" s="208" t="s">
        <v>38</v>
      </c>
      <c r="O208" s="68"/>
      <c r="P208" s="194">
        <f t="shared" si="31"/>
        <v>0</v>
      </c>
      <c r="Q208" s="194">
        <v>0.41299999999999998</v>
      </c>
      <c r="R208" s="194">
        <f t="shared" si="32"/>
        <v>21.736190000000001</v>
      </c>
      <c r="S208" s="194">
        <v>0</v>
      </c>
      <c r="T208" s="195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181</v>
      </c>
      <c r="AT208" s="196" t="s">
        <v>323</v>
      </c>
      <c r="AU208" s="196" t="s">
        <v>83</v>
      </c>
      <c r="AY208" s="14" t="s">
        <v>151</v>
      </c>
      <c r="BE208" s="197">
        <f t="shared" si="34"/>
        <v>0</v>
      </c>
      <c r="BF208" s="197">
        <f t="shared" si="35"/>
        <v>0</v>
      </c>
      <c r="BG208" s="197">
        <f t="shared" si="36"/>
        <v>0</v>
      </c>
      <c r="BH208" s="197">
        <f t="shared" si="37"/>
        <v>0</v>
      </c>
      <c r="BI208" s="197">
        <f t="shared" si="38"/>
        <v>0</v>
      </c>
      <c r="BJ208" s="14" t="s">
        <v>81</v>
      </c>
      <c r="BK208" s="197">
        <f t="shared" si="39"/>
        <v>0</v>
      </c>
      <c r="BL208" s="14" t="s">
        <v>157</v>
      </c>
      <c r="BM208" s="196" t="s">
        <v>365</v>
      </c>
    </row>
    <row r="209" spans="1:65" s="2" customFormat="1" ht="33" customHeight="1">
      <c r="A209" s="31"/>
      <c r="B209" s="32"/>
      <c r="C209" s="184" t="s">
        <v>366</v>
      </c>
      <c r="D209" s="184" t="s">
        <v>153</v>
      </c>
      <c r="E209" s="185" t="s">
        <v>367</v>
      </c>
      <c r="F209" s="186" t="s">
        <v>368</v>
      </c>
      <c r="G209" s="187" t="s">
        <v>192</v>
      </c>
      <c r="H209" s="188">
        <v>0.63500000000000001</v>
      </c>
      <c r="I209" s="189"/>
      <c r="J209" s="190">
        <f t="shared" si="30"/>
        <v>0</v>
      </c>
      <c r="K209" s="191"/>
      <c r="L209" s="36"/>
      <c r="M209" s="192" t="s">
        <v>1</v>
      </c>
      <c r="N209" s="193" t="s">
        <v>38</v>
      </c>
      <c r="O209" s="68"/>
      <c r="P209" s="194">
        <f t="shared" si="31"/>
        <v>0</v>
      </c>
      <c r="Q209" s="194">
        <v>1.221E-2</v>
      </c>
      <c r="R209" s="194">
        <f t="shared" si="32"/>
        <v>7.75335E-3</v>
      </c>
      <c r="S209" s="194">
        <v>0</v>
      </c>
      <c r="T209" s="195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157</v>
      </c>
      <c r="AT209" s="196" t="s">
        <v>153</v>
      </c>
      <c r="AU209" s="196" t="s">
        <v>83</v>
      </c>
      <c r="AY209" s="14" t="s">
        <v>151</v>
      </c>
      <c r="BE209" s="197">
        <f t="shared" si="34"/>
        <v>0</v>
      </c>
      <c r="BF209" s="197">
        <f t="shared" si="35"/>
        <v>0</v>
      </c>
      <c r="BG209" s="197">
        <f t="shared" si="36"/>
        <v>0</v>
      </c>
      <c r="BH209" s="197">
        <f t="shared" si="37"/>
        <v>0</v>
      </c>
      <c r="BI209" s="197">
        <f t="shared" si="38"/>
        <v>0</v>
      </c>
      <c r="BJ209" s="14" t="s">
        <v>81</v>
      </c>
      <c r="BK209" s="197">
        <f t="shared" si="39"/>
        <v>0</v>
      </c>
      <c r="BL209" s="14" t="s">
        <v>157</v>
      </c>
      <c r="BM209" s="196" t="s">
        <v>369</v>
      </c>
    </row>
    <row r="210" spans="1:65" s="2" customFormat="1" ht="21.75" customHeight="1">
      <c r="A210" s="31"/>
      <c r="B210" s="32"/>
      <c r="C210" s="198" t="s">
        <v>370</v>
      </c>
      <c r="D210" s="198" t="s">
        <v>323</v>
      </c>
      <c r="E210" s="199" t="s">
        <v>371</v>
      </c>
      <c r="F210" s="200" t="s">
        <v>372</v>
      </c>
      <c r="G210" s="201" t="s">
        <v>192</v>
      </c>
      <c r="H210" s="202">
        <v>0.34599999999999997</v>
      </c>
      <c r="I210" s="203"/>
      <c r="J210" s="204">
        <f t="shared" si="30"/>
        <v>0</v>
      </c>
      <c r="K210" s="205"/>
      <c r="L210" s="206"/>
      <c r="M210" s="207" t="s">
        <v>1</v>
      </c>
      <c r="N210" s="208" t="s">
        <v>38</v>
      </c>
      <c r="O210" s="68"/>
      <c r="P210" s="194">
        <f t="shared" si="31"/>
        <v>0</v>
      </c>
      <c r="Q210" s="194">
        <v>1</v>
      </c>
      <c r="R210" s="194">
        <f t="shared" si="32"/>
        <v>0.34599999999999997</v>
      </c>
      <c r="S210" s="194">
        <v>0</v>
      </c>
      <c r="T210" s="195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181</v>
      </c>
      <c r="AT210" s="196" t="s">
        <v>323</v>
      </c>
      <c r="AU210" s="196" t="s">
        <v>83</v>
      </c>
      <c r="AY210" s="14" t="s">
        <v>151</v>
      </c>
      <c r="BE210" s="197">
        <f t="shared" si="34"/>
        <v>0</v>
      </c>
      <c r="BF210" s="197">
        <f t="shared" si="35"/>
        <v>0</v>
      </c>
      <c r="BG210" s="197">
        <f t="shared" si="36"/>
        <v>0</v>
      </c>
      <c r="BH210" s="197">
        <f t="shared" si="37"/>
        <v>0</v>
      </c>
      <c r="BI210" s="197">
        <f t="shared" si="38"/>
        <v>0</v>
      </c>
      <c r="BJ210" s="14" t="s">
        <v>81</v>
      </c>
      <c r="BK210" s="197">
        <f t="shared" si="39"/>
        <v>0</v>
      </c>
      <c r="BL210" s="14" t="s">
        <v>157</v>
      </c>
      <c r="BM210" s="196" t="s">
        <v>373</v>
      </c>
    </row>
    <row r="211" spans="1:65" s="2" customFormat="1" ht="21.75" customHeight="1">
      <c r="A211" s="31"/>
      <c r="B211" s="32"/>
      <c r="C211" s="198" t="s">
        <v>374</v>
      </c>
      <c r="D211" s="198" t="s">
        <v>323</v>
      </c>
      <c r="E211" s="199" t="s">
        <v>324</v>
      </c>
      <c r="F211" s="200" t="s">
        <v>325</v>
      </c>
      <c r="G211" s="201" t="s">
        <v>192</v>
      </c>
      <c r="H211" s="202">
        <v>8.7999999999999995E-2</v>
      </c>
      <c r="I211" s="203"/>
      <c r="J211" s="204">
        <f t="shared" si="30"/>
        <v>0</v>
      </c>
      <c r="K211" s="205"/>
      <c r="L211" s="206"/>
      <c r="M211" s="207" t="s">
        <v>1</v>
      </c>
      <c r="N211" s="208" t="s">
        <v>38</v>
      </c>
      <c r="O211" s="68"/>
      <c r="P211" s="194">
        <f t="shared" si="31"/>
        <v>0</v>
      </c>
      <c r="Q211" s="194">
        <v>1</v>
      </c>
      <c r="R211" s="194">
        <f t="shared" si="32"/>
        <v>8.7999999999999995E-2</v>
      </c>
      <c r="S211" s="194">
        <v>0</v>
      </c>
      <c r="T211" s="195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181</v>
      </c>
      <c r="AT211" s="196" t="s">
        <v>323</v>
      </c>
      <c r="AU211" s="196" t="s">
        <v>83</v>
      </c>
      <c r="AY211" s="14" t="s">
        <v>151</v>
      </c>
      <c r="BE211" s="197">
        <f t="shared" si="34"/>
        <v>0</v>
      </c>
      <c r="BF211" s="197">
        <f t="shared" si="35"/>
        <v>0</v>
      </c>
      <c r="BG211" s="197">
        <f t="shared" si="36"/>
        <v>0</v>
      </c>
      <c r="BH211" s="197">
        <f t="shared" si="37"/>
        <v>0</v>
      </c>
      <c r="BI211" s="197">
        <f t="shared" si="38"/>
        <v>0</v>
      </c>
      <c r="BJ211" s="14" t="s">
        <v>81</v>
      </c>
      <c r="BK211" s="197">
        <f t="shared" si="39"/>
        <v>0</v>
      </c>
      <c r="BL211" s="14" t="s">
        <v>157</v>
      </c>
      <c r="BM211" s="196" t="s">
        <v>375</v>
      </c>
    </row>
    <row r="212" spans="1:65" s="2" customFormat="1" ht="21.75" customHeight="1">
      <c r="A212" s="31"/>
      <c r="B212" s="32"/>
      <c r="C212" s="198" t="s">
        <v>376</v>
      </c>
      <c r="D212" s="198" t="s">
        <v>323</v>
      </c>
      <c r="E212" s="199" t="s">
        <v>377</v>
      </c>
      <c r="F212" s="200" t="s">
        <v>378</v>
      </c>
      <c r="G212" s="201" t="s">
        <v>192</v>
      </c>
      <c r="H212" s="202">
        <v>0.20100000000000001</v>
      </c>
      <c r="I212" s="203"/>
      <c r="J212" s="204">
        <f t="shared" si="30"/>
        <v>0</v>
      </c>
      <c r="K212" s="205"/>
      <c r="L212" s="206"/>
      <c r="M212" s="207" t="s">
        <v>1</v>
      </c>
      <c r="N212" s="208" t="s">
        <v>38</v>
      </c>
      <c r="O212" s="68"/>
      <c r="P212" s="194">
        <f t="shared" si="31"/>
        <v>0</v>
      </c>
      <c r="Q212" s="194">
        <v>1</v>
      </c>
      <c r="R212" s="194">
        <f t="shared" si="32"/>
        <v>0.20100000000000001</v>
      </c>
      <c r="S212" s="194">
        <v>0</v>
      </c>
      <c r="T212" s="195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181</v>
      </c>
      <c r="AT212" s="196" t="s">
        <v>323</v>
      </c>
      <c r="AU212" s="196" t="s">
        <v>83</v>
      </c>
      <c r="AY212" s="14" t="s">
        <v>151</v>
      </c>
      <c r="BE212" s="197">
        <f t="shared" si="34"/>
        <v>0</v>
      </c>
      <c r="BF212" s="197">
        <f t="shared" si="35"/>
        <v>0</v>
      </c>
      <c r="BG212" s="197">
        <f t="shared" si="36"/>
        <v>0</v>
      </c>
      <c r="BH212" s="197">
        <f t="shared" si="37"/>
        <v>0</v>
      </c>
      <c r="BI212" s="197">
        <f t="shared" si="38"/>
        <v>0</v>
      </c>
      <c r="BJ212" s="14" t="s">
        <v>81</v>
      </c>
      <c r="BK212" s="197">
        <f t="shared" si="39"/>
        <v>0</v>
      </c>
      <c r="BL212" s="14" t="s">
        <v>157</v>
      </c>
      <c r="BM212" s="196" t="s">
        <v>379</v>
      </c>
    </row>
    <row r="213" spans="1:65" s="2" customFormat="1" ht="16.5" customHeight="1">
      <c r="A213" s="31"/>
      <c r="B213" s="32"/>
      <c r="C213" s="184" t="s">
        <v>380</v>
      </c>
      <c r="D213" s="184" t="s">
        <v>153</v>
      </c>
      <c r="E213" s="185" t="s">
        <v>381</v>
      </c>
      <c r="F213" s="186" t="s">
        <v>382</v>
      </c>
      <c r="G213" s="187" t="s">
        <v>156</v>
      </c>
      <c r="H213" s="188">
        <v>7.1550000000000002</v>
      </c>
      <c r="I213" s="189"/>
      <c r="J213" s="190">
        <f t="shared" si="30"/>
        <v>0</v>
      </c>
      <c r="K213" s="191"/>
      <c r="L213" s="36"/>
      <c r="M213" s="192" t="s">
        <v>1</v>
      </c>
      <c r="N213" s="193" t="s">
        <v>38</v>
      </c>
      <c r="O213" s="68"/>
      <c r="P213" s="194">
        <f t="shared" si="31"/>
        <v>0</v>
      </c>
      <c r="Q213" s="194">
        <v>2.5019800000000001</v>
      </c>
      <c r="R213" s="194">
        <f t="shared" si="32"/>
        <v>17.901666900000002</v>
      </c>
      <c r="S213" s="194">
        <v>0</v>
      </c>
      <c r="T213" s="195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157</v>
      </c>
      <c r="AT213" s="196" t="s">
        <v>153</v>
      </c>
      <c r="AU213" s="196" t="s">
        <v>83</v>
      </c>
      <c r="AY213" s="14" t="s">
        <v>151</v>
      </c>
      <c r="BE213" s="197">
        <f t="shared" si="34"/>
        <v>0</v>
      </c>
      <c r="BF213" s="197">
        <f t="shared" si="35"/>
        <v>0</v>
      </c>
      <c r="BG213" s="197">
        <f t="shared" si="36"/>
        <v>0</v>
      </c>
      <c r="BH213" s="197">
        <f t="shared" si="37"/>
        <v>0</v>
      </c>
      <c r="BI213" s="197">
        <f t="shared" si="38"/>
        <v>0</v>
      </c>
      <c r="BJ213" s="14" t="s">
        <v>81</v>
      </c>
      <c r="BK213" s="197">
        <f t="shared" si="39"/>
        <v>0</v>
      </c>
      <c r="BL213" s="14" t="s">
        <v>157</v>
      </c>
      <c r="BM213" s="196" t="s">
        <v>383</v>
      </c>
    </row>
    <row r="214" spans="1:65" s="2" customFormat="1" ht="16.5" customHeight="1">
      <c r="A214" s="31"/>
      <c r="B214" s="32"/>
      <c r="C214" s="184" t="s">
        <v>384</v>
      </c>
      <c r="D214" s="184" t="s">
        <v>153</v>
      </c>
      <c r="E214" s="185" t="s">
        <v>385</v>
      </c>
      <c r="F214" s="186" t="s">
        <v>386</v>
      </c>
      <c r="G214" s="187" t="s">
        <v>197</v>
      </c>
      <c r="H214" s="188">
        <v>40.56</v>
      </c>
      <c r="I214" s="189"/>
      <c r="J214" s="190">
        <f t="shared" si="30"/>
        <v>0</v>
      </c>
      <c r="K214" s="191"/>
      <c r="L214" s="36"/>
      <c r="M214" s="192" t="s">
        <v>1</v>
      </c>
      <c r="N214" s="193" t="s">
        <v>38</v>
      </c>
      <c r="O214" s="68"/>
      <c r="P214" s="194">
        <f t="shared" si="31"/>
        <v>0</v>
      </c>
      <c r="Q214" s="194">
        <v>0</v>
      </c>
      <c r="R214" s="194">
        <f t="shared" si="32"/>
        <v>0</v>
      </c>
      <c r="S214" s="194">
        <v>0</v>
      </c>
      <c r="T214" s="195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157</v>
      </c>
      <c r="AT214" s="196" t="s">
        <v>153</v>
      </c>
      <c r="AU214" s="196" t="s">
        <v>83</v>
      </c>
      <c r="AY214" s="14" t="s">
        <v>151</v>
      </c>
      <c r="BE214" s="197">
        <f t="shared" si="34"/>
        <v>0</v>
      </c>
      <c r="BF214" s="197">
        <f t="shared" si="35"/>
        <v>0</v>
      </c>
      <c r="BG214" s="197">
        <f t="shared" si="36"/>
        <v>0</v>
      </c>
      <c r="BH214" s="197">
        <f t="shared" si="37"/>
        <v>0</v>
      </c>
      <c r="BI214" s="197">
        <f t="shared" si="38"/>
        <v>0</v>
      </c>
      <c r="BJ214" s="14" t="s">
        <v>81</v>
      </c>
      <c r="BK214" s="197">
        <f t="shared" si="39"/>
        <v>0</v>
      </c>
      <c r="BL214" s="14" t="s">
        <v>157</v>
      </c>
      <c r="BM214" s="196" t="s">
        <v>387</v>
      </c>
    </row>
    <row r="215" spans="1:65" s="2" customFormat="1" ht="16.5" customHeight="1">
      <c r="A215" s="31"/>
      <c r="B215" s="32"/>
      <c r="C215" s="184" t="s">
        <v>388</v>
      </c>
      <c r="D215" s="184" t="s">
        <v>153</v>
      </c>
      <c r="E215" s="185" t="s">
        <v>389</v>
      </c>
      <c r="F215" s="186" t="s">
        <v>390</v>
      </c>
      <c r="G215" s="187" t="s">
        <v>197</v>
      </c>
      <c r="H215" s="188">
        <v>40.56</v>
      </c>
      <c r="I215" s="189"/>
      <c r="J215" s="190">
        <f t="shared" si="30"/>
        <v>0</v>
      </c>
      <c r="K215" s="191"/>
      <c r="L215" s="36"/>
      <c r="M215" s="192" t="s">
        <v>1</v>
      </c>
      <c r="N215" s="193" t="s">
        <v>38</v>
      </c>
      <c r="O215" s="68"/>
      <c r="P215" s="194">
        <f t="shared" si="31"/>
        <v>0</v>
      </c>
      <c r="Q215" s="194">
        <v>0</v>
      </c>
      <c r="R215" s="194">
        <f t="shared" si="32"/>
        <v>0</v>
      </c>
      <c r="S215" s="194">
        <v>0</v>
      </c>
      <c r="T215" s="195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157</v>
      </c>
      <c r="AT215" s="196" t="s">
        <v>153</v>
      </c>
      <c r="AU215" s="196" t="s">
        <v>83</v>
      </c>
      <c r="AY215" s="14" t="s">
        <v>151</v>
      </c>
      <c r="BE215" s="197">
        <f t="shared" si="34"/>
        <v>0</v>
      </c>
      <c r="BF215" s="197">
        <f t="shared" si="35"/>
        <v>0</v>
      </c>
      <c r="BG215" s="197">
        <f t="shared" si="36"/>
        <v>0</v>
      </c>
      <c r="BH215" s="197">
        <f t="shared" si="37"/>
        <v>0</v>
      </c>
      <c r="BI215" s="197">
        <f t="shared" si="38"/>
        <v>0</v>
      </c>
      <c r="BJ215" s="14" t="s">
        <v>81</v>
      </c>
      <c r="BK215" s="197">
        <f t="shared" si="39"/>
        <v>0</v>
      </c>
      <c r="BL215" s="14" t="s">
        <v>157</v>
      </c>
      <c r="BM215" s="196" t="s">
        <v>391</v>
      </c>
    </row>
    <row r="216" spans="1:65" s="2" customFormat="1" ht="24.15" customHeight="1">
      <c r="A216" s="31"/>
      <c r="B216" s="32"/>
      <c r="C216" s="184" t="s">
        <v>392</v>
      </c>
      <c r="D216" s="184" t="s">
        <v>153</v>
      </c>
      <c r="E216" s="185" t="s">
        <v>393</v>
      </c>
      <c r="F216" s="186" t="s">
        <v>394</v>
      </c>
      <c r="G216" s="187" t="s">
        <v>192</v>
      </c>
      <c r="H216" s="188">
        <v>0.85899999999999999</v>
      </c>
      <c r="I216" s="189"/>
      <c r="J216" s="190">
        <f t="shared" si="30"/>
        <v>0</v>
      </c>
      <c r="K216" s="191"/>
      <c r="L216" s="36"/>
      <c r="M216" s="192" t="s">
        <v>1</v>
      </c>
      <c r="N216" s="193" t="s">
        <v>38</v>
      </c>
      <c r="O216" s="68"/>
      <c r="P216" s="194">
        <f t="shared" si="31"/>
        <v>0</v>
      </c>
      <c r="Q216" s="194">
        <v>0</v>
      </c>
      <c r="R216" s="194">
        <f t="shared" si="32"/>
        <v>0</v>
      </c>
      <c r="S216" s="194">
        <v>0</v>
      </c>
      <c r="T216" s="195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157</v>
      </c>
      <c r="AT216" s="196" t="s">
        <v>153</v>
      </c>
      <c r="AU216" s="196" t="s">
        <v>83</v>
      </c>
      <c r="AY216" s="14" t="s">
        <v>151</v>
      </c>
      <c r="BE216" s="197">
        <f t="shared" si="34"/>
        <v>0</v>
      </c>
      <c r="BF216" s="197">
        <f t="shared" si="35"/>
        <v>0</v>
      </c>
      <c r="BG216" s="197">
        <f t="shared" si="36"/>
        <v>0</v>
      </c>
      <c r="BH216" s="197">
        <f t="shared" si="37"/>
        <v>0</v>
      </c>
      <c r="BI216" s="197">
        <f t="shared" si="38"/>
        <v>0</v>
      </c>
      <c r="BJ216" s="14" t="s">
        <v>81</v>
      </c>
      <c r="BK216" s="197">
        <f t="shared" si="39"/>
        <v>0</v>
      </c>
      <c r="BL216" s="14" t="s">
        <v>157</v>
      </c>
      <c r="BM216" s="196" t="s">
        <v>395</v>
      </c>
    </row>
    <row r="217" spans="1:65" s="2" customFormat="1" ht="21.75" customHeight="1">
      <c r="A217" s="31"/>
      <c r="B217" s="32"/>
      <c r="C217" s="184" t="s">
        <v>396</v>
      </c>
      <c r="D217" s="184" t="s">
        <v>153</v>
      </c>
      <c r="E217" s="185" t="s">
        <v>397</v>
      </c>
      <c r="F217" s="186" t="s">
        <v>398</v>
      </c>
      <c r="G217" s="187" t="s">
        <v>156</v>
      </c>
      <c r="H217" s="188">
        <v>2.1419999999999999</v>
      </c>
      <c r="I217" s="189"/>
      <c r="J217" s="190">
        <f t="shared" si="30"/>
        <v>0</v>
      </c>
      <c r="K217" s="191"/>
      <c r="L217" s="36"/>
      <c r="M217" s="192" t="s">
        <v>1</v>
      </c>
      <c r="N217" s="193" t="s">
        <v>38</v>
      </c>
      <c r="O217" s="68"/>
      <c r="P217" s="194">
        <f t="shared" si="31"/>
        <v>0</v>
      </c>
      <c r="Q217" s="194">
        <v>0</v>
      </c>
      <c r="R217" s="194">
        <f t="shared" si="32"/>
        <v>0</v>
      </c>
      <c r="S217" s="194">
        <v>0</v>
      </c>
      <c r="T217" s="195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157</v>
      </c>
      <c r="AT217" s="196" t="s">
        <v>153</v>
      </c>
      <c r="AU217" s="196" t="s">
        <v>83</v>
      </c>
      <c r="AY217" s="14" t="s">
        <v>151</v>
      </c>
      <c r="BE217" s="197">
        <f t="shared" si="34"/>
        <v>0</v>
      </c>
      <c r="BF217" s="197">
        <f t="shared" si="35"/>
        <v>0</v>
      </c>
      <c r="BG217" s="197">
        <f t="shared" si="36"/>
        <v>0</v>
      </c>
      <c r="BH217" s="197">
        <f t="shared" si="37"/>
        <v>0</v>
      </c>
      <c r="BI217" s="197">
        <f t="shared" si="38"/>
        <v>0</v>
      </c>
      <c r="BJ217" s="14" t="s">
        <v>81</v>
      </c>
      <c r="BK217" s="197">
        <f t="shared" si="39"/>
        <v>0</v>
      </c>
      <c r="BL217" s="14" t="s">
        <v>157</v>
      </c>
      <c r="BM217" s="196" t="s">
        <v>399</v>
      </c>
    </row>
    <row r="218" spans="1:65" s="2" customFormat="1" ht="24.15" customHeight="1">
      <c r="A218" s="31"/>
      <c r="B218" s="32"/>
      <c r="C218" s="184" t="s">
        <v>400</v>
      </c>
      <c r="D218" s="184" t="s">
        <v>153</v>
      </c>
      <c r="E218" s="185" t="s">
        <v>401</v>
      </c>
      <c r="F218" s="186" t="s">
        <v>402</v>
      </c>
      <c r="G218" s="187" t="s">
        <v>192</v>
      </c>
      <c r="H218" s="188">
        <v>0.17</v>
      </c>
      <c r="I218" s="189"/>
      <c r="J218" s="190">
        <f t="shared" si="30"/>
        <v>0</v>
      </c>
      <c r="K218" s="191"/>
      <c r="L218" s="36"/>
      <c r="M218" s="192" t="s">
        <v>1</v>
      </c>
      <c r="N218" s="193" t="s">
        <v>38</v>
      </c>
      <c r="O218" s="68"/>
      <c r="P218" s="194">
        <f t="shared" si="31"/>
        <v>0</v>
      </c>
      <c r="Q218" s="194">
        <v>0</v>
      </c>
      <c r="R218" s="194">
        <f t="shared" si="32"/>
        <v>0</v>
      </c>
      <c r="S218" s="194">
        <v>0</v>
      </c>
      <c r="T218" s="195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157</v>
      </c>
      <c r="AT218" s="196" t="s">
        <v>153</v>
      </c>
      <c r="AU218" s="196" t="s">
        <v>83</v>
      </c>
      <c r="AY218" s="14" t="s">
        <v>151</v>
      </c>
      <c r="BE218" s="197">
        <f t="shared" si="34"/>
        <v>0</v>
      </c>
      <c r="BF218" s="197">
        <f t="shared" si="35"/>
        <v>0</v>
      </c>
      <c r="BG218" s="197">
        <f t="shared" si="36"/>
        <v>0</v>
      </c>
      <c r="BH218" s="197">
        <f t="shared" si="37"/>
        <v>0</v>
      </c>
      <c r="BI218" s="197">
        <f t="shared" si="38"/>
        <v>0</v>
      </c>
      <c r="BJ218" s="14" t="s">
        <v>81</v>
      </c>
      <c r="BK218" s="197">
        <f t="shared" si="39"/>
        <v>0</v>
      </c>
      <c r="BL218" s="14" t="s">
        <v>157</v>
      </c>
      <c r="BM218" s="196" t="s">
        <v>403</v>
      </c>
    </row>
    <row r="219" spans="1:65" s="2" customFormat="1" ht="24.15" customHeight="1">
      <c r="A219" s="31"/>
      <c r="B219" s="32"/>
      <c r="C219" s="184" t="s">
        <v>404</v>
      </c>
      <c r="D219" s="184" t="s">
        <v>153</v>
      </c>
      <c r="E219" s="185" t="s">
        <v>405</v>
      </c>
      <c r="F219" s="186" t="s">
        <v>406</v>
      </c>
      <c r="G219" s="187" t="s">
        <v>197</v>
      </c>
      <c r="H219" s="188">
        <v>2.2360000000000002</v>
      </c>
      <c r="I219" s="189"/>
      <c r="J219" s="190">
        <f t="shared" si="30"/>
        <v>0</v>
      </c>
      <c r="K219" s="191"/>
      <c r="L219" s="36"/>
      <c r="M219" s="192" t="s">
        <v>1</v>
      </c>
      <c r="N219" s="193" t="s">
        <v>38</v>
      </c>
      <c r="O219" s="68"/>
      <c r="P219" s="194">
        <f t="shared" si="31"/>
        <v>0</v>
      </c>
      <c r="Q219" s="194">
        <v>0</v>
      </c>
      <c r="R219" s="194">
        <f t="shared" si="32"/>
        <v>0</v>
      </c>
      <c r="S219" s="194">
        <v>0</v>
      </c>
      <c r="T219" s="195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157</v>
      </c>
      <c r="AT219" s="196" t="s">
        <v>153</v>
      </c>
      <c r="AU219" s="196" t="s">
        <v>83</v>
      </c>
      <c r="AY219" s="14" t="s">
        <v>151</v>
      </c>
      <c r="BE219" s="197">
        <f t="shared" si="34"/>
        <v>0</v>
      </c>
      <c r="BF219" s="197">
        <f t="shared" si="35"/>
        <v>0</v>
      </c>
      <c r="BG219" s="197">
        <f t="shared" si="36"/>
        <v>0</v>
      </c>
      <c r="BH219" s="197">
        <f t="shared" si="37"/>
        <v>0</v>
      </c>
      <c r="BI219" s="197">
        <f t="shared" si="38"/>
        <v>0</v>
      </c>
      <c r="BJ219" s="14" t="s">
        <v>81</v>
      </c>
      <c r="BK219" s="197">
        <f t="shared" si="39"/>
        <v>0</v>
      </c>
      <c r="BL219" s="14" t="s">
        <v>157</v>
      </c>
      <c r="BM219" s="196" t="s">
        <v>407</v>
      </c>
    </row>
    <row r="220" spans="1:65" s="2" customFormat="1" ht="24.15" customHeight="1">
      <c r="A220" s="31"/>
      <c r="B220" s="32"/>
      <c r="C220" s="184" t="s">
        <v>408</v>
      </c>
      <c r="D220" s="184" t="s">
        <v>153</v>
      </c>
      <c r="E220" s="185" t="s">
        <v>409</v>
      </c>
      <c r="F220" s="186" t="s">
        <v>410</v>
      </c>
      <c r="G220" s="187" t="s">
        <v>197</v>
      </c>
      <c r="H220" s="188">
        <v>2.2360000000000002</v>
      </c>
      <c r="I220" s="189"/>
      <c r="J220" s="190">
        <f t="shared" si="30"/>
        <v>0</v>
      </c>
      <c r="K220" s="191"/>
      <c r="L220" s="36"/>
      <c r="M220" s="192" t="s">
        <v>1</v>
      </c>
      <c r="N220" s="193" t="s">
        <v>38</v>
      </c>
      <c r="O220" s="68"/>
      <c r="P220" s="194">
        <f t="shared" si="31"/>
        <v>0</v>
      </c>
      <c r="Q220" s="194">
        <v>0</v>
      </c>
      <c r="R220" s="194">
        <f t="shared" si="32"/>
        <v>0</v>
      </c>
      <c r="S220" s="194">
        <v>0</v>
      </c>
      <c r="T220" s="195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157</v>
      </c>
      <c r="AT220" s="196" t="s">
        <v>153</v>
      </c>
      <c r="AU220" s="196" t="s">
        <v>83</v>
      </c>
      <c r="AY220" s="14" t="s">
        <v>151</v>
      </c>
      <c r="BE220" s="197">
        <f t="shared" si="34"/>
        <v>0</v>
      </c>
      <c r="BF220" s="197">
        <f t="shared" si="35"/>
        <v>0</v>
      </c>
      <c r="BG220" s="197">
        <f t="shared" si="36"/>
        <v>0</v>
      </c>
      <c r="BH220" s="197">
        <f t="shared" si="37"/>
        <v>0</v>
      </c>
      <c r="BI220" s="197">
        <f t="shared" si="38"/>
        <v>0</v>
      </c>
      <c r="BJ220" s="14" t="s">
        <v>81</v>
      </c>
      <c r="BK220" s="197">
        <f t="shared" si="39"/>
        <v>0</v>
      </c>
      <c r="BL220" s="14" t="s">
        <v>157</v>
      </c>
      <c r="BM220" s="196" t="s">
        <v>411</v>
      </c>
    </row>
    <row r="221" spans="1:65" s="2" customFormat="1" ht="24.15" customHeight="1">
      <c r="A221" s="31"/>
      <c r="B221" s="32"/>
      <c r="C221" s="184" t="s">
        <v>412</v>
      </c>
      <c r="D221" s="184" t="s">
        <v>153</v>
      </c>
      <c r="E221" s="185" t="s">
        <v>413</v>
      </c>
      <c r="F221" s="186" t="s">
        <v>414</v>
      </c>
      <c r="G221" s="187" t="s">
        <v>197</v>
      </c>
      <c r="H221" s="188">
        <v>8.7880000000000003</v>
      </c>
      <c r="I221" s="189"/>
      <c r="J221" s="190">
        <f t="shared" si="30"/>
        <v>0</v>
      </c>
      <c r="K221" s="191"/>
      <c r="L221" s="36"/>
      <c r="M221" s="192" t="s">
        <v>1</v>
      </c>
      <c r="N221" s="193" t="s">
        <v>38</v>
      </c>
      <c r="O221" s="68"/>
      <c r="P221" s="194">
        <f t="shared" si="31"/>
        <v>0</v>
      </c>
      <c r="Q221" s="194">
        <v>0</v>
      </c>
      <c r="R221" s="194">
        <f t="shared" si="32"/>
        <v>0</v>
      </c>
      <c r="S221" s="194">
        <v>0</v>
      </c>
      <c r="T221" s="195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157</v>
      </c>
      <c r="AT221" s="196" t="s">
        <v>153</v>
      </c>
      <c r="AU221" s="196" t="s">
        <v>83</v>
      </c>
      <c r="AY221" s="14" t="s">
        <v>151</v>
      </c>
      <c r="BE221" s="197">
        <f t="shared" si="34"/>
        <v>0</v>
      </c>
      <c r="BF221" s="197">
        <f t="shared" si="35"/>
        <v>0</v>
      </c>
      <c r="BG221" s="197">
        <f t="shared" si="36"/>
        <v>0</v>
      </c>
      <c r="BH221" s="197">
        <f t="shared" si="37"/>
        <v>0</v>
      </c>
      <c r="BI221" s="197">
        <f t="shared" si="38"/>
        <v>0</v>
      </c>
      <c r="BJ221" s="14" t="s">
        <v>81</v>
      </c>
      <c r="BK221" s="197">
        <f t="shared" si="39"/>
        <v>0</v>
      </c>
      <c r="BL221" s="14" t="s">
        <v>157</v>
      </c>
      <c r="BM221" s="196" t="s">
        <v>415</v>
      </c>
    </row>
    <row r="222" spans="1:65" s="2" customFormat="1" ht="24.15" customHeight="1">
      <c r="A222" s="31"/>
      <c r="B222" s="32"/>
      <c r="C222" s="184" t="s">
        <v>416</v>
      </c>
      <c r="D222" s="184" t="s">
        <v>153</v>
      </c>
      <c r="E222" s="185" t="s">
        <v>417</v>
      </c>
      <c r="F222" s="186" t="s">
        <v>418</v>
      </c>
      <c r="G222" s="187" t="s">
        <v>197</v>
      </c>
      <c r="H222" s="188">
        <v>8.7880000000000003</v>
      </c>
      <c r="I222" s="189"/>
      <c r="J222" s="190">
        <f t="shared" si="30"/>
        <v>0</v>
      </c>
      <c r="K222" s="191"/>
      <c r="L222" s="36"/>
      <c r="M222" s="192" t="s">
        <v>1</v>
      </c>
      <c r="N222" s="193" t="s">
        <v>38</v>
      </c>
      <c r="O222" s="68"/>
      <c r="P222" s="194">
        <f t="shared" si="31"/>
        <v>0</v>
      </c>
      <c r="Q222" s="194">
        <v>0</v>
      </c>
      <c r="R222" s="194">
        <f t="shared" si="32"/>
        <v>0</v>
      </c>
      <c r="S222" s="194">
        <v>0</v>
      </c>
      <c r="T222" s="195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157</v>
      </c>
      <c r="AT222" s="196" t="s">
        <v>153</v>
      </c>
      <c r="AU222" s="196" t="s">
        <v>83</v>
      </c>
      <c r="AY222" s="14" t="s">
        <v>151</v>
      </c>
      <c r="BE222" s="197">
        <f t="shared" si="34"/>
        <v>0</v>
      </c>
      <c r="BF222" s="197">
        <f t="shared" si="35"/>
        <v>0</v>
      </c>
      <c r="BG222" s="197">
        <f t="shared" si="36"/>
        <v>0</v>
      </c>
      <c r="BH222" s="197">
        <f t="shared" si="37"/>
        <v>0</v>
      </c>
      <c r="BI222" s="197">
        <f t="shared" si="38"/>
        <v>0</v>
      </c>
      <c r="BJ222" s="14" t="s">
        <v>81</v>
      </c>
      <c r="BK222" s="197">
        <f t="shared" si="39"/>
        <v>0</v>
      </c>
      <c r="BL222" s="14" t="s">
        <v>157</v>
      </c>
      <c r="BM222" s="196" t="s">
        <v>419</v>
      </c>
    </row>
    <row r="223" spans="1:65" s="2" customFormat="1" ht="24.15" customHeight="1">
      <c r="A223" s="31"/>
      <c r="B223" s="32"/>
      <c r="C223" s="184" t="s">
        <v>420</v>
      </c>
      <c r="D223" s="184" t="s">
        <v>153</v>
      </c>
      <c r="E223" s="185" t="s">
        <v>421</v>
      </c>
      <c r="F223" s="186" t="s">
        <v>422</v>
      </c>
      <c r="G223" s="187" t="s">
        <v>248</v>
      </c>
      <c r="H223" s="188">
        <v>12.48</v>
      </c>
      <c r="I223" s="189"/>
      <c r="J223" s="190">
        <f t="shared" si="30"/>
        <v>0</v>
      </c>
      <c r="K223" s="191"/>
      <c r="L223" s="36"/>
      <c r="M223" s="192" t="s">
        <v>1</v>
      </c>
      <c r="N223" s="193" t="s">
        <v>38</v>
      </c>
      <c r="O223" s="68"/>
      <c r="P223" s="194">
        <f t="shared" si="31"/>
        <v>0</v>
      </c>
      <c r="Q223" s="194">
        <v>0</v>
      </c>
      <c r="R223" s="194">
        <f t="shared" si="32"/>
        <v>0</v>
      </c>
      <c r="S223" s="194">
        <v>0</v>
      </c>
      <c r="T223" s="195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157</v>
      </c>
      <c r="AT223" s="196" t="s">
        <v>153</v>
      </c>
      <c r="AU223" s="196" t="s">
        <v>83</v>
      </c>
      <c r="AY223" s="14" t="s">
        <v>151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4" t="s">
        <v>81</v>
      </c>
      <c r="BK223" s="197">
        <f t="shared" si="39"/>
        <v>0</v>
      </c>
      <c r="BL223" s="14" t="s">
        <v>157</v>
      </c>
      <c r="BM223" s="196" t="s">
        <v>423</v>
      </c>
    </row>
    <row r="224" spans="1:65" s="2" customFormat="1" ht="16.5" customHeight="1">
      <c r="A224" s="31"/>
      <c r="B224" s="32"/>
      <c r="C224" s="198" t="s">
        <v>424</v>
      </c>
      <c r="D224" s="198" t="s">
        <v>323</v>
      </c>
      <c r="E224" s="199" t="s">
        <v>425</v>
      </c>
      <c r="F224" s="200" t="s">
        <v>426</v>
      </c>
      <c r="G224" s="201" t="s">
        <v>287</v>
      </c>
      <c r="H224" s="202">
        <v>11</v>
      </c>
      <c r="I224" s="203"/>
      <c r="J224" s="204">
        <f t="shared" si="30"/>
        <v>0</v>
      </c>
      <c r="K224" s="205"/>
      <c r="L224" s="206"/>
      <c r="M224" s="207" t="s">
        <v>1</v>
      </c>
      <c r="N224" s="208" t="s">
        <v>38</v>
      </c>
      <c r="O224" s="68"/>
      <c r="P224" s="194">
        <f t="shared" si="31"/>
        <v>0</v>
      </c>
      <c r="Q224" s="194">
        <v>0</v>
      </c>
      <c r="R224" s="194">
        <f t="shared" si="32"/>
        <v>0</v>
      </c>
      <c r="S224" s="194">
        <v>0</v>
      </c>
      <c r="T224" s="195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181</v>
      </c>
      <c r="AT224" s="196" t="s">
        <v>323</v>
      </c>
      <c r="AU224" s="196" t="s">
        <v>83</v>
      </c>
      <c r="AY224" s="14" t="s">
        <v>151</v>
      </c>
      <c r="BE224" s="197">
        <f t="shared" si="34"/>
        <v>0</v>
      </c>
      <c r="BF224" s="197">
        <f t="shared" si="35"/>
        <v>0</v>
      </c>
      <c r="BG224" s="197">
        <f t="shared" si="36"/>
        <v>0</v>
      </c>
      <c r="BH224" s="197">
        <f t="shared" si="37"/>
        <v>0</v>
      </c>
      <c r="BI224" s="197">
        <f t="shared" si="38"/>
        <v>0</v>
      </c>
      <c r="BJ224" s="14" t="s">
        <v>81</v>
      </c>
      <c r="BK224" s="197">
        <f t="shared" si="39"/>
        <v>0</v>
      </c>
      <c r="BL224" s="14" t="s">
        <v>157</v>
      </c>
      <c r="BM224" s="196" t="s">
        <v>427</v>
      </c>
    </row>
    <row r="225" spans="1:65" s="2" customFormat="1" ht="16.5" customHeight="1">
      <c r="A225" s="31"/>
      <c r="B225" s="32"/>
      <c r="C225" s="184" t="s">
        <v>428</v>
      </c>
      <c r="D225" s="184" t="s">
        <v>153</v>
      </c>
      <c r="E225" s="185" t="s">
        <v>429</v>
      </c>
      <c r="F225" s="186" t="s">
        <v>430</v>
      </c>
      <c r="G225" s="187" t="s">
        <v>156</v>
      </c>
      <c r="H225" s="188">
        <v>0.57899999999999996</v>
      </c>
      <c r="I225" s="189"/>
      <c r="J225" s="190">
        <f t="shared" si="30"/>
        <v>0</v>
      </c>
      <c r="K225" s="191"/>
      <c r="L225" s="36"/>
      <c r="M225" s="192" t="s">
        <v>1</v>
      </c>
      <c r="N225" s="193" t="s">
        <v>38</v>
      </c>
      <c r="O225" s="68"/>
      <c r="P225" s="194">
        <f t="shared" si="31"/>
        <v>0</v>
      </c>
      <c r="Q225" s="194">
        <v>0</v>
      </c>
      <c r="R225" s="194">
        <f t="shared" si="32"/>
        <v>0</v>
      </c>
      <c r="S225" s="194">
        <v>0</v>
      </c>
      <c r="T225" s="195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157</v>
      </c>
      <c r="AT225" s="196" t="s">
        <v>153</v>
      </c>
      <c r="AU225" s="196" t="s">
        <v>83</v>
      </c>
      <c r="AY225" s="14" t="s">
        <v>151</v>
      </c>
      <c r="BE225" s="197">
        <f t="shared" si="34"/>
        <v>0</v>
      </c>
      <c r="BF225" s="197">
        <f t="shared" si="35"/>
        <v>0</v>
      </c>
      <c r="BG225" s="197">
        <f t="shared" si="36"/>
        <v>0</v>
      </c>
      <c r="BH225" s="197">
        <f t="shared" si="37"/>
        <v>0</v>
      </c>
      <c r="BI225" s="197">
        <f t="shared" si="38"/>
        <v>0</v>
      </c>
      <c r="BJ225" s="14" t="s">
        <v>81</v>
      </c>
      <c r="BK225" s="197">
        <f t="shared" si="39"/>
        <v>0</v>
      </c>
      <c r="BL225" s="14" t="s">
        <v>157</v>
      </c>
      <c r="BM225" s="196" t="s">
        <v>431</v>
      </c>
    </row>
    <row r="226" spans="1:65" s="12" customFormat="1" ht="22.8" customHeight="1">
      <c r="B226" s="168"/>
      <c r="C226" s="169"/>
      <c r="D226" s="170" t="s">
        <v>72</v>
      </c>
      <c r="E226" s="182" t="s">
        <v>181</v>
      </c>
      <c r="F226" s="182" t="s">
        <v>432</v>
      </c>
      <c r="G226" s="169"/>
      <c r="H226" s="169"/>
      <c r="I226" s="172"/>
      <c r="J226" s="183">
        <f>BK226</f>
        <v>0</v>
      </c>
      <c r="K226" s="169"/>
      <c r="L226" s="174"/>
      <c r="M226" s="175"/>
      <c r="N226" s="176"/>
      <c r="O226" s="176"/>
      <c r="P226" s="177">
        <f>SUM(P227:P233)</f>
        <v>0</v>
      </c>
      <c r="Q226" s="176"/>
      <c r="R226" s="177">
        <f>SUM(R227:R233)</f>
        <v>1.5399999999999999E-3</v>
      </c>
      <c r="S226" s="176"/>
      <c r="T226" s="178">
        <f>SUM(T227:T233)</f>
        <v>0</v>
      </c>
      <c r="AR226" s="179" t="s">
        <v>81</v>
      </c>
      <c r="AT226" s="180" t="s">
        <v>72</v>
      </c>
      <c r="AU226" s="180" t="s">
        <v>81</v>
      </c>
      <c r="AY226" s="179" t="s">
        <v>151</v>
      </c>
      <c r="BK226" s="181">
        <f>SUM(BK227:BK233)</f>
        <v>0</v>
      </c>
    </row>
    <row r="227" spans="1:65" s="2" customFormat="1" ht="16.5" customHeight="1">
      <c r="A227" s="31"/>
      <c r="B227" s="32"/>
      <c r="C227" s="184" t="s">
        <v>433</v>
      </c>
      <c r="D227" s="184" t="s">
        <v>153</v>
      </c>
      <c r="E227" s="185" t="s">
        <v>434</v>
      </c>
      <c r="F227" s="186" t="s">
        <v>435</v>
      </c>
      <c r="G227" s="187" t="s">
        <v>156</v>
      </c>
      <c r="H227" s="188">
        <v>2.5219999999999998</v>
      </c>
      <c r="I227" s="189"/>
      <c r="J227" s="190">
        <f t="shared" ref="J227:J233" si="40">ROUND(I227*H227,2)</f>
        <v>0</v>
      </c>
      <c r="K227" s="191"/>
      <c r="L227" s="36"/>
      <c r="M227" s="192" t="s">
        <v>1</v>
      </c>
      <c r="N227" s="193" t="s">
        <v>38</v>
      </c>
      <c r="O227" s="68"/>
      <c r="P227" s="194">
        <f t="shared" ref="P227:P233" si="41">O227*H227</f>
        <v>0</v>
      </c>
      <c r="Q227" s="194">
        <v>0</v>
      </c>
      <c r="R227" s="194">
        <f t="shared" ref="R227:R233" si="42">Q227*H227</f>
        <v>0</v>
      </c>
      <c r="S227" s="194">
        <v>0</v>
      </c>
      <c r="T227" s="195">
        <f t="shared" ref="T227:T233" si="43"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157</v>
      </c>
      <c r="AT227" s="196" t="s">
        <v>153</v>
      </c>
      <c r="AU227" s="196" t="s">
        <v>83</v>
      </c>
      <c r="AY227" s="14" t="s">
        <v>151</v>
      </c>
      <c r="BE227" s="197">
        <f t="shared" ref="BE227:BE233" si="44">IF(N227="základní",J227,0)</f>
        <v>0</v>
      </c>
      <c r="BF227" s="197">
        <f t="shared" ref="BF227:BF233" si="45">IF(N227="snížená",J227,0)</f>
        <v>0</v>
      </c>
      <c r="BG227" s="197">
        <f t="shared" ref="BG227:BG233" si="46">IF(N227="zákl. přenesená",J227,0)</f>
        <v>0</v>
      </c>
      <c r="BH227" s="197">
        <f t="shared" ref="BH227:BH233" si="47">IF(N227="sníž. přenesená",J227,0)</f>
        <v>0</v>
      </c>
      <c r="BI227" s="197">
        <f t="shared" ref="BI227:BI233" si="48">IF(N227="nulová",J227,0)</f>
        <v>0</v>
      </c>
      <c r="BJ227" s="14" t="s">
        <v>81</v>
      </c>
      <c r="BK227" s="197">
        <f t="shared" ref="BK227:BK233" si="49">ROUND(I227*H227,2)</f>
        <v>0</v>
      </c>
      <c r="BL227" s="14" t="s">
        <v>157</v>
      </c>
      <c r="BM227" s="196" t="s">
        <v>436</v>
      </c>
    </row>
    <row r="228" spans="1:65" s="2" customFormat="1" ht="24.15" customHeight="1">
      <c r="A228" s="31"/>
      <c r="B228" s="32"/>
      <c r="C228" s="184" t="s">
        <v>437</v>
      </c>
      <c r="D228" s="184" t="s">
        <v>153</v>
      </c>
      <c r="E228" s="185" t="s">
        <v>438</v>
      </c>
      <c r="F228" s="186" t="s">
        <v>439</v>
      </c>
      <c r="G228" s="187" t="s">
        <v>248</v>
      </c>
      <c r="H228" s="188">
        <v>10.504</v>
      </c>
      <c r="I228" s="189"/>
      <c r="J228" s="190">
        <f t="shared" si="40"/>
        <v>0</v>
      </c>
      <c r="K228" s="191"/>
      <c r="L228" s="36"/>
      <c r="M228" s="192" t="s">
        <v>1</v>
      </c>
      <c r="N228" s="193" t="s">
        <v>38</v>
      </c>
      <c r="O228" s="68"/>
      <c r="P228" s="194">
        <f t="shared" si="41"/>
        <v>0</v>
      </c>
      <c r="Q228" s="194">
        <v>0</v>
      </c>
      <c r="R228" s="194">
        <f t="shared" si="42"/>
        <v>0</v>
      </c>
      <c r="S228" s="194">
        <v>0</v>
      </c>
      <c r="T228" s="195">
        <f t="shared" si="4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157</v>
      </c>
      <c r="AT228" s="196" t="s">
        <v>153</v>
      </c>
      <c r="AU228" s="196" t="s">
        <v>83</v>
      </c>
      <c r="AY228" s="14" t="s">
        <v>151</v>
      </c>
      <c r="BE228" s="197">
        <f t="shared" si="44"/>
        <v>0</v>
      </c>
      <c r="BF228" s="197">
        <f t="shared" si="45"/>
        <v>0</v>
      </c>
      <c r="BG228" s="197">
        <f t="shared" si="46"/>
        <v>0</v>
      </c>
      <c r="BH228" s="197">
        <f t="shared" si="47"/>
        <v>0</v>
      </c>
      <c r="BI228" s="197">
        <f t="shared" si="48"/>
        <v>0</v>
      </c>
      <c r="BJ228" s="14" t="s">
        <v>81</v>
      </c>
      <c r="BK228" s="197">
        <f t="shared" si="49"/>
        <v>0</v>
      </c>
      <c r="BL228" s="14" t="s">
        <v>157</v>
      </c>
      <c r="BM228" s="196" t="s">
        <v>440</v>
      </c>
    </row>
    <row r="229" spans="1:65" s="2" customFormat="1" ht="24.15" customHeight="1">
      <c r="A229" s="31"/>
      <c r="B229" s="32"/>
      <c r="C229" s="184" t="s">
        <v>441</v>
      </c>
      <c r="D229" s="184" t="s">
        <v>153</v>
      </c>
      <c r="E229" s="185" t="s">
        <v>442</v>
      </c>
      <c r="F229" s="186" t="s">
        <v>443</v>
      </c>
      <c r="G229" s="187" t="s">
        <v>287</v>
      </c>
      <c r="H229" s="188">
        <v>1</v>
      </c>
      <c r="I229" s="189"/>
      <c r="J229" s="190">
        <f t="shared" si="40"/>
        <v>0</v>
      </c>
      <c r="K229" s="191"/>
      <c r="L229" s="36"/>
      <c r="M229" s="192" t="s">
        <v>1</v>
      </c>
      <c r="N229" s="193" t="s">
        <v>38</v>
      </c>
      <c r="O229" s="68"/>
      <c r="P229" s="194">
        <f t="shared" si="41"/>
        <v>0</v>
      </c>
      <c r="Q229" s="194">
        <v>0</v>
      </c>
      <c r="R229" s="194">
        <f t="shared" si="42"/>
        <v>0</v>
      </c>
      <c r="S229" s="194">
        <v>0</v>
      </c>
      <c r="T229" s="195">
        <f t="shared" si="4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157</v>
      </c>
      <c r="AT229" s="196" t="s">
        <v>153</v>
      </c>
      <c r="AU229" s="196" t="s">
        <v>83</v>
      </c>
      <c r="AY229" s="14" t="s">
        <v>151</v>
      </c>
      <c r="BE229" s="197">
        <f t="shared" si="44"/>
        <v>0</v>
      </c>
      <c r="BF229" s="197">
        <f t="shared" si="45"/>
        <v>0</v>
      </c>
      <c r="BG229" s="197">
        <f t="shared" si="46"/>
        <v>0</v>
      </c>
      <c r="BH229" s="197">
        <f t="shared" si="47"/>
        <v>0</v>
      </c>
      <c r="BI229" s="197">
        <f t="shared" si="48"/>
        <v>0</v>
      </c>
      <c r="BJ229" s="14" t="s">
        <v>81</v>
      </c>
      <c r="BK229" s="197">
        <f t="shared" si="49"/>
        <v>0</v>
      </c>
      <c r="BL229" s="14" t="s">
        <v>157</v>
      </c>
      <c r="BM229" s="196" t="s">
        <v>444</v>
      </c>
    </row>
    <row r="230" spans="1:65" s="2" customFormat="1" ht="16.5" customHeight="1">
      <c r="A230" s="31"/>
      <c r="B230" s="32"/>
      <c r="C230" s="198" t="s">
        <v>445</v>
      </c>
      <c r="D230" s="198" t="s">
        <v>323</v>
      </c>
      <c r="E230" s="199" t="s">
        <v>446</v>
      </c>
      <c r="F230" s="200" t="s">
        <v>447</v>
      </c>
      <c r="G230" s="201" t="s">
        <v>287</v>
      </c>
      <c r="H230" s="202">
        <v>1</v>
      </c>
      <c r="I230" s="203"/>
      <c r="J230" s="204">
        <f t="shared" si="40"/>
        <v>0</v>
      </c>
      <c r="K230" s="205"/>
      <c r="L230" s="206"/>
      <c r="M230" s="207" t="s">
        <v>1</v>
      </c>
      <c r="N230" s="208" t="s">
        <v>38</v>
      </c>
      <c r="O230" s="68"/>
      <c r="P230" s="194">
        <f t="shared" si="41"/>
        <v>0</v>
      </c>
      <c r="Q230" s="194">
        <v>1.5399999999999999E-3</v>
      </c>
      <c r="R230" s="194">
        <f t="shared" si="42"/>
        <v>1.5399999999999999E-3</v>
      </c>
      <c r="S230" s="194">
        <v>0</v>
      </c>
      <c r="T230" s="195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181</v>
      </c>
      <c r="AT230" s="196" t="s">
        <v>323</v>
      </c>
      <c r="AU230" s="196" t="s">
        <v>83</v>
      </c>
      <c r="AY230" s="14" t="s">
        <v>151</v>
      </c>
      <c r="BE230" s="197">
        <f t="shared" si="44"/>
        <v>0</v>
      </c>
      <c r="BF230" s="197">
        <f t="shared" si="45"/>
        <v>0</v>
      </c>
      <c r="BG230" s="197">
        <f t="shared" si="46"/>
        <v>0</v>
      </c>
      <c r="BH230" s="197">
        <f t="shared" si="47"/>
        <v>0</v>
      </c>
      <c r="BI230" s="197">
        <f t="shared" si="48"/>
        <v>0</v>
      </c>
      <c r="BJ230" s="14" t="s">
        <v>81</v>
      </c>
      <c r="BK230" s="197">
        <f t="shared" si="49"/>
        <v>0</v>
      </c>
      <c r="BL230" s="14" t="s">
        <v>157</v>
      </c>
      <c r="BM230" s="196" t="s">
        <v>448</v>
      </c>
    </row>
    <row r="231" spans="1:65" s="2" customFormat="1" ht="24.15" customHeight="1">
      <c r="A231" s="31"/>
      <c r="B231" s="32"/>
      <c r="C231" s="184" t="s">
        <v>449</v>
      </c>
      <c r="D231" s="184" t="s">
        <v>153</v>
      </c>
      <c r="E231" s="185" t="s">
        <v>450</v>
      </c>
      <c r="F231" s="186" t="s">
        <v>451</v>
      </c>
      <c r="G231" s="187" t="s">
        <v>287</v>
      </c>
      <c r="H231" s="188">
        <v>2</v>
      </c>
      <c r="I231" s="189"/>
      <c r="J231" s="190">
        <f t="shared" si="40"/>
        <v>0</v>
      </c>
      <c r="K231" s="191"/>
      <c r="L231" s="36"/>
      <c r="M231" s="192" t="s">
        <v>1</v>
      </c>
      <c r="N231" s="193" t="s">
        <v>38</v>
      </c>
      <c r="O231" s="68"/>
      <c r="P231" s="194">
        <f t="shared" si="41"/>
        <v>0</v>
      </c>
      <c r="Q231" s="194">
        <v>0</v>
      </c>
      <c r="R231" s="194">
        <f t="shared" si="42"/>
        <v>0</v>
      </c>
      <c r="S231" s="194">
        <v>0</v>
      </c>
      <c r="T231" s="195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157</v>
      </c>
      <c r="AT231" s="196" t="s">
        <v>153</v>
      </c>
      <c r="AU231" s="196" t="s">
        <v>83</v>
      </c>
      <c r="AY231" s="14" t="s">
        <v>151</v>
      </c>
      <c r="BE231" s="197">
        <f t="shared" si="44"/>
        <v>0</v>
      </c>
      <c r="BF231" s="197">
        <f t="shared" si="45"/>
        <v>0</v>
      </c>
      <c r="BG231" s="197">
        <f t="shared" si="46"/>
        <v>0</v>
      </c>
      <c r="BH231" s="197">
        <f t="shared" si="47"/>
        <v>0</v>
      </c>
      <c r="BI231" s="197">
        <f t="shared" si="48"/>
        <v>0</v>
      </c>
      <c r="BJ231" s="14" t="s">
        <v>81</v>
      </c>
      <c r="BK231" s="197">
        <f t="shared" si="49"/>
        <v>0</v>
      </c>
      <c r="BL231" s="14" t="s">
        <v>157</v>
      </c>
      <c r="BM231" s="196" t="s">
        <v>452</v>
      </c>
    </row>
    <row r="232" spans="1:65" s="2" customFormat="1" ht="24.15" customHeight="1">
      <c r="A232" s="31"/>
      <c r="B232" s="32"/>
      <c r="C232" s="184" t="s">
        <v>453</v>
      </c>
      <c r="D232" s="184" t="s">
        <v>153</v>
      </c>
      <c r="E232" s="185" t="s">
        <v>454</v>
      </c>
      <c r="F232" s="186" t="s">
        <v>455</v>
      </c>
      <c r="G232" s="187" t="s">
        <v>287</v>
      </c>
      <c r="H232" s="188">
        <v>1</v>
      </c>
      <c r="I232" s="189"/>
      <c r="J232" s="190">
        <f t="shared" si="40"/>
        <v>0</v>
      </c>
      <c r="K232" s="191"/>
      <c r="L232" s="36"/>
      <c r="M232" s="192" t="s">
        <v>1</v>
      </c>
      <c r="N232" s="193" t="s">
        <v>38</v>
      </c>
      <c r="O232" s="68"/>
      <c r="P232" s="194">
        <f t="shared" si="41"/>
        <v>0</v>
      </c>
      <c r="Q232" s="194">
        <v>0</v>
      </c>
      <c r="R232" s="194">
        <f t="shared" si="42"/>
        <v>0</v>
      </c>
      <c r="S232" s="194">
        <v>0</v>
      </c>
      <c r="T232" s="195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157</v>
      </c>
      <c r="AT232" s="196" t="s">
        <v>153</v>
      </c>
      <c r="AU232" s="196" t="s">
        <v>83</v>
      </c>
      <c r="AY232" s="14" t="s">
        <v>151</v>
      </c>
      <c r="BE232" s="197">
        <f t="shared" si="44"/>
        <v>0</v>
      </c>
      <c r="BF232" s="197">
        <f t="shared" si="45"/>
        <v>0</v>
      </c>
      <c r="BG232" s="197">
        <f t="shared" si="46"/>
        <v>0</v>
      </c>
      <c r="BH232" s="197">
        <f t="shared" si="47"/>
        <v>0</v>
      </c>
      <c r="BI232" s="197">
        <f t="shared" si="48"/>
        <v>0</v>
      </c>
      <c r="BJ232" s="14" t="s">
        <v>81</v>
      </c>
      <c r="BK232" s="197">
        <f t="shared" si="49"/>
        <v>0</v>
      </c>
      <c r="BL232" s="14" t="s">
        <v>157</v>
      </c>
      <c r="BM232" s="196" t="s">
        <v>456</v>
      </c>
    </row>
    <row r="233" spans="1:65" s="2" customFormat="1" ht="16.5" customHeight="1">
      <c r="A233" s="31"/>
      <c r="B233" s="32"/>
      <c r="C233" s="184" t="s">
        <v>457</v>
      </c>
      <c r="D233" s="184" t="s">
        <v>153</v>
      </c>
      <c r="E233" s="185" t="s">
        <v>458</v>
      </c>
      <c r="F233" s="186" t="s">
        <v>459</v>
      </c>
      <c r="G233" s="187" t="s">
        <v>460</v>
      </c>
      <c r="H233" s="188">
        <v>1</v>
      </c>
      <c r="I233" s="189"/>
      <c r="J233" s="190">
        <f t="shared" si="40"/>
        <v>0</v>
      </c>
      <c r="K233" s="191"/>
      <c r="L233" s="36"/>
      <c r="M233" s="192" t="s">
        <v>1</v>
      </c>
      <c r="N233" s="193" t="s">
        <v>38</v>
      </c>
      <c r="O233" s="68"/>
      <c r="P233" s="194">
        <f t="shared" si="41"/>
        <v>0</v>
      </c>
      <c r="Q233" s="194">
        <v>0</v>
      </c>
      <c r="R233" s="194">
        <f t="shared" si="42"/>
        <v>0</v>
      </c>
      <c r="S233" s="194">
        <v>0</v>
      </c>
      <c r="T233" s="195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157</v>
      </c>
      <c r="AT233" s="196" t="s">
        <v>153</v>
      </c>
      <c r="AU233" s="196" t="s">
        <v>83</v>
      </c>
      <c r="AY233" s="14" t="s">
        <v>151</v>
      </c>
      <c r="BE233" s="197">
        <f t="shared" si="44"/>
        <v>0</v>
      </c>
      <c r="BF233" s="197">
        <f t="shared" si="45"/>
        <v>0</v>
      </c>
      <c r="BG233" s="197">
        <f t="shared" si="46"/>
        <v>0</v>
      </c>
      <c r="BH233" s="197">
        <f t="shared" si="47"/>
        <v>0</v>
      </c>
      <c r="BI233" s="197">
        <f t="shared" si="48"/>
        <v>0</v>
      </c>
      <c r="BJ233" s="14" t="s">
        <v>81</v>
      </c>
      <c r="BK233" s="197">
        <f t="shared" si="49"/>
        <v>0</v>
      </c>
      <c r="BL233" s="14" t="s">
        <v>157</v>
      </c>
      <c r="BM233" s="196" t="s">
        <v>461</v>
      </c>
    </row>
    <row r="234" spans="1:65" s="12" customFormat="1" ht="22.8" customHeight="1">
      <c r="B234" s="168"/>
      <c r="C234" s="169"/>
      <c r="D234" s="170" t="s">
        <v>72</v>
      </c>
      <c r="E234" s="182" t="s">
        <v>388</v>
      </c>
      <c r="F234" s="182" t="s">
        <v>462</v>
      </c>
      <c r="G234" s="169"/>
      <c r="H234" s="169"/>
      <c r="I234" s="172"/>
      <c r="J234" s="183">
        <f>BK234</f>
        <v>0</v>
      </c>
      <c r="K234" s="169"/>
      <c r="L234" s="174"/>
      <c r="M234" s="175"/>
      <c r="N234" s="176"/>
      <c r="O234" s="176"/>
      <c r="P234" s="177">
        <f>SUM(P235:P243)</f>
        <v>0</v>
      </c>
      <c r="Q234" s="176"/>
      <c r="R234" s="177">
        <f>SUM(R235:R243)</f>
        <v>5.0384608399999999</v>
      </c>
      <c r="S234" s="176"/>
      <c r="T234" s="178">
        <f>SUM(T235:T243)</f>
        <v>0</v>
      </c>
      <c r="AR234" s="179" t="s">
        <v>81</v>
      </c>
      <c r="AT234" s="180" t="s">
        <v>72</v>
      </c>
      <c r="AU234" s="180" t="s">
        <v>81</v>
      </c>
      <c r="AY234" s="179" t="s">
        <v>151</v>
      </c>
      <c r="BK234" s="181">
        <f>SUM(BK235:BK243)</f>
        <v>0</v>
      </c>
    </row>
    <row r="235" spans="1:65" s="2" customFormat="1" ht="24.15" customHeight="1">
      <c r="A235" s="31"/>
      <c r="B235" s="32"/>
      <c r="C235" s="184" t="s">
        <v>463</v>
      </c>
      <c r="D235" s="184" t="s">
        <v>153</v>
      </c>
      <c r="E235" s="185" t="s">
        <v>464</v>
      </c>
      <c r="F235" s="186" t="s">
        <v>465</v>
      </c>
      <c r="G235" s="187" t="s">
        <v>197</v>
      </c>
      <c r="H235" s="188">
        <v>46.228000000000002</v>
      </c>
      <c r="I235" s="189"/>
      <c r="J235" s="190">
        <f t="shared" ref="J235:J243" si="50">ROUND(I235*H235,2)</f>
        <v>0</v>
      </c>
      <c r="K235" s="191"/>
      <c r="L235" s="36"/>
      <c r="M235" s="192" t="s">
        <v>1</v>
      </c>
      <c r="N235" s="193" t="s">
        <v>38</v>
      </c>
      <c r="O235" s="68"/>
      <c r="P235" s="194">
        <f t="shared" ref="P235:P243" si="51">O235*H235</f>
        <v>0</v>
      </c>
      <c r="Q235" s="194">
        <v>0</v>
      </c>
      <c r="R235" s="194">
        <f t="shared" ref="R235:R243" si="52">Q235*H235</f>
        <v>0</v>
      </c>
      <c r="S235" s="194">
        <v>0</v>
      </c>
      <c r="T235" s="195">
        <f t="shared" ref="T235:T243" si="53"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157</v>
      </c>
      <c r="AT235" s="196" t="s">
        <v>153</v>
      </c>
      <c r="AU235" s="196" t="s">
        <v>83</v>
      </c>
      <c r="AY235" s="14" t="s">
        <v>151</v>
      </c>
      <c r="BE235" s="197">
        <f t="shared" ref="BE235:BE243" si="54">IF(N235="základní",J235,0)</f>
        <v>0</v>
      </c>
      <c r="BF235" s="197">
        <f t="shared" ref="BF235:BF243" si="55">IF(N235="snížená",J235,0)</f>
        <v>0</v>
      </c>
      <c r="BG235" s="197">
        <f t="shared" ref="BG235:BG243" si="56">IF(N235="zákl. přenesená",J235,0)</f>
        <v>0</v>
      </c>
      <c r="BH235" s="197">
        <f t="shared" ref="BH235:BH243" si="57">IF(N235="sníž. přenesená",J235,0)</f>
        <v>0</v>
      </c>
      <c r="BI235" s="197">
        <f t="shared" ref="BI235:BI243" si="58">IF(N235="nulová",J235,0)</f>
        <v>0</v>
      </c>
      <c r="BJ235" s="14" t="s">
        <v>81</v>
      </c>
      <c r="BK235" s="197">
        <f t="shared" ref="BK235:BK243" si="59">ROUND(I235*H235,2)</f>
        <v>0</v>
      </c>
      <c r="BL235" s="14" t="s">
        <v>157</v>
      </c>
      <c r="BM235" s="196" t="s">
        <v>466</v>
      </c>
    </row>
    <row r="236" spans="1:65" s="2" customFormat="1" ht="24.15" customHeight="1">
      <c r="A236" s="31"/>
      <c r="B236" s="32"/>
      <c r="C236" s="184" t="s">
        <v>467</v>
      </c>
      <c r="D236" s="184" t="s">
        <v>153</v>
      </c>
      <c r="E236" s="185" t="s">
        <v>468</v>
      </c>
      <c r="F236" s="186" t="s">
        <v>469</v>
      </c>
      <c r="G236" s="187" t="s">
        <v>197</v>
      </c>
      <c r="H236" s="188">
        <v>90.3</v>
      </c>
      <c r="I236" s="189"/>
      <c r="J236" s="190">
        <f t="shared" si="50"/>
        <v>0</v>
      </c>
      <c r="K236" s="191"/>
      <c r="L236" s="36"/>
      <c r="M236" s="192" t="s">
        <v>1</v>
      </c>
      <c r="N236" s="193" t="s">
        <v>38</v>
      </c>
      <c r="O236" s="68"/>
      <c r="P236" s="194">
        <f t="shared" si="51"/>
        <v>0</v>
      </c>
      <c r="Q236" s="194">
        <v>4.3800000000000002E-3</v>
      </c>
      <c r="R236" s="194">
        <f t="shared" si="52"/>
        <v>0.39551400000000003</v>
      </c>
      <c r="S236" s="194">
        <v>0</v>
      </c>
      <c r="T236" s="195">
        <f t="shared" si="5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157</v>
      </c>
      <c r="AT236" s="196" t="s">
        <v>153</v>
      </c>
      <c r="AU236" s="196" t="s">
        <v>83</v>
      </c>
      <c r="AY236" s="14" t="s">
        <v>151</v>
      </c>
      <c r="BE236" s="197">
        <f t="shared" si="54"/>
        <v>0</v>
      </c>
      <c r="BF236" s="197">
        <f t="shared" si="55"/>
        <v>0</v>
      </c>
      <c r="BG236" s="197">
        <f t="shared" si="56"/>
        <v>0</v>
      </c>
      <c r="BH236" s="197">
        <f t="shared" si="57"/>
        <v>0</v>
      </c>
      <c r="BI236" s="197">
        <f t="shared" si="58"/>
        <v>0</v>
      </c>
      <c r="BJ236" s="14" t="s">
        <v>81</v>
      </c>
      <c r="BK236" s="197">
        <f t="shared" si="59"/>
        <v>0</v>
      </c>
      <c r="BL236" s="14" t="s">
        <v>157</v>
      </c>
      <c r="BM236" s="196" t="s">
        <v>470</v>
      </c>
    </row>
    <row r="237" spans="1:65" s="2" customFormat="1" ht="24.15" customHeight="1">
      <c r="A237" s="31"/>
      <c r="B237" s="32"/>
      <c r="C237" s="184" t="s">
        <v>471</v>
      </c>
      <c r="D237" s="184" t="s">
        <v>153</v>
      </c>
      <c r="E237" s="185" t="s">
        <v>472</v>
      </c>
      <c r="F237" s="186" t="s">
        <v>473</v>
      </c>
      <c r="G237" s="187" t="s">
        <v>197</v>
      </c>
      <c r="H237" s="188">
        <v>90.3</v>
      </c>
      <c r="I237" s="189"/>
      <c r="J237" s="190">
        <f t="shared" si="50"/>
        <v>0</v>
      </c>
      <c r="K237" s="191"/>
      <c r="L237" s="36"/>
      <c r="M237" s="192" t="s">
        <v>1</v>
      </c>
      <c r="N237" s="193" t="s">
        <v>38</v>
      </c>
      <c r="O237" s="68"/>
      <c r="P237" s="194">
        <f t="shared" si="51"/>
        <v>0</v>
      </c>
      <c r="Q237" s="194">
        <v>4.0000000000000001E-3</v>
      </c>
      <c r="R237" s="194">
        <f t="shared" si="52"/>
        <v>0.36120000000000002</v>
      </c>
      <c r="S237" s="194">
        <v>0</v>
      </c>
      <c r="T237" s="195">
        <f t="shared" si="5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157</v>
      </c>
      <c r="AT237" s="196" t="s">
        <v>153</v>
      </c>
      <c r="AU237" s="196" t="s">
        <v>83</v>
      </c>
      <c r="AY237" s="14" t="s">
        <v>151</v>
      </c>
      <c r="BE237" s="197">
        <f t="shared" si="54"/>
        <v>0</v>
      </c>
      <c r="BF237" s="197">
        <f t="shared" si="55"/>
        <v>0</v>
      </c>
      <c r="BG237" s="197">
        <f t="shared" si="56"/>
        <v>0</v>
      </c>
      <c r="BH237" s="197">
        <f t="shared" si="57"/>
        <v>0</v>
      </c>
      <c r="BI237" s="197">
        <f t="shared" si="58"/>
        <v>0</v>
      </c>
      <c r="BJ237" s="14" t="s">
        <v>81</v>
      </c>
      <c r="BK237" s="197">
        <f t="shared" si="59"/>
        <v>0</v>
      </c>
      <c r="BL237" s="14" t="s">
        <v>157</v>
      </c>
      <c r="BM237" s="196" t="s">
        <v>474</v>
      </c>
    </row>
    <row r="238" spans="1:65" s="2" customFormat="1" ht="24.15" customHeight="1">
      <c r="A238" s="31"/>
      <c r="B238" s="32"/>
      <c r="C238" s="184" t="s">
        <v>475</v>
      </c>
      <c r="D238" s="184" t="s">
        <v>153</v>
      </c>
      <c r="E238" s="185" t="s">
        <v>476</v>
      </c>
      <c r="F238" s="186" t="s">
        <v>477</v>
      </c>
      <c r="G238" s="187" t="s">
        <v>197</v>
      </c>
      <c r="H238" s="188">
        <v>510.18799999999999</v>
      </c>
      <c r="I238" s="189"/>
      <c r="J238" s="190">
        <f t="shared" si="50"/>
        <v>0</v>
      </c>
      <c r="K238" s="191"/>
      <c r="L238" s="36"/>
      <c r="M238" s="192" t="s">
        <v>1</v>
      </c>
      <c r="N238" s="193" t="s">
        <v>38</v>
      </c>
      <c r="O238" s="68"/>
      <c r="P238" s="194">
        <f t="shared" si="51"/>
        <v>0</v>
      </c>
      <c r="Q238" s="194">
        <v>4.3800000000000002E-3</v>
      </c>
      <c r="R238" s="194">
        <f t="shared" si="52"/>
        <v>2.23462344</v>
      </c>
      <c r="S238" s="194">
        <v>0</v>
      </c>
      <c r="T238" s="195">
        <f t="shared" si="5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157</v>
      </c>
      <c r="AT238" s="196" t="s">
        <v>153</v>
      </c>
      <c r="AU238" s="196" t="s">
        <v>83</v>
      </c>
      <c r="AY238" s="14" t="s">
        <v>151</v>
      </c>
      <c r="BE238" s="197">
        <f t="shared" si="54"/>
        <v>0</v>
      </c>
      <c r="BF238" s="197">
        <f t="shared" si="55"/>
        <v>0</v>
      </c>
      <c r="BG238" s="197">
        <f t="shared" si="56"/>
        <v>0</v>
      </c>
      <c r="BH238" s="197">
        <f t="shared" si="57"/>
        <v>0</v>
      </c>
      <c r="BI238" s="197">
        <f t="shared" si="58"/>
        <v>0</v>
      </c>
      <c r="BJ238" s="14" t="s">
        <v>81</v>
      </c>
      <c r="BK238" s="197">
        <f t="shared" si="59"/>
        <v>0</v>
      </c>
      <c r="BL238" s="14" t="s">
        <v>157</v>
      </c>
      <c r="BM238" s="196" t="s">
        <v>478</v>
      </c>
    </row>
    <row r="239" spans="1:65" s="2" customFormat="1" ht="24.15" customHeight="1">
      <c r="A239" s="31"/>
      <c r="B239" s="32"/>
      <c r="C239" s="184" t="s">
        <v>479</v>
      </c>
      <c r="D239" s="184" t="s">
        <v>153</v>
      </c>
      <c r="E239" s="185" t="s">
        <v>480</v>
      </c>
      <c r="F239" s="186" t="s">
        <v>481</v>
      </c>
      <c r="G239" s="187" t="s">
        <v>197</v>
      </c>
      <c r="H239" s="188">
        <v>510.18799999999999</v>
      </c>
      <c r="I239" s="189"/>
      <c r="J239" s="190">
        <f t="shared" si="50"/>
        <v>0</v>
      </c>
      <c r="K239" s="191"/>
      <c r="L239" s="36"/>
      <c r="M239" s="192" t="s">
        <v>1</v>
      </c>
      <c r="N239" s="193" t="s">
        <v>38</v>
      </c>
      <c r="O239" s="68"/>
      <c r="P239" s="194">
        <f t="shared" si="51"/>
        <v>0</v>
      </c>
      <c r="Q239" s="194">
        <v>4.0000000000000001E-3</v>
      </c>
      <c r="R239" s="194">
        <f t="shared" si="52"/>
        <v>2.0407519999999999</v>
      </c>
      <c r="S239" s="194">
        <v>0</v>
      </c>
      <c r="T239" s="195">
        <f t="shared" si="5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157</v>
      </c>
      <c r="AT239" s="196" t="s">
        <v>153</v>
      </c>
      <c r="AU239" s="196" t="s">
        <v>83</v>
      </c>
      <c r="AY239" s="14" t="s">
        <v>151</v>
      </c>
      <c r="BE239" s="197">
        <f t="shared" si="54"/>
        <v>0</v>
      </c>
      <c r="BF239" s="197">
        <f t="shared" si="55"/>
        <v>0</v>
      </c>
      <c r="BG239" s="197">
        <f t="shared" si="56"/>
        <v>0</v>
      </c>
      <c r="BH239" s="197">
        <f t="shared" si="57"/>
        <v>0</v>
      </c>
      <c r="BI239" s="197">
        <f t="shared" si="58"/>
        <v>0</v>
      </c>
      <c r="BJ239" s="14" t="s">
        <v>81</v>
      </c>
      <c r="BK239" s="197">
        <f t="shared" si="59"/>
        <v>0</v>
      </c>
      <c r="BL239" s="14" t="s">
        <v>157</v>
      </c>
      <c r="BM239" s="196" t="s">
        <v>482</v>
      </c>
    </row>
    <row r="240" spans="1:65" s="2" customFormat="1" ht="24.15" customHeight="1">
      <c r="A240" s="31"/>
      <c r="B240" s="32"/>
      <c r="C240" s="184" t="s">
        <v>483</v>
      </c>
      <c r="D240" s="184" t="s">
        <v>153</v>
      </c>
      <c r="E240" s="185" t="s">
        <v>484</v>
      </c>
      <c r="F240" s="186" t="s">
        <v>485</v>
      </c>
      <c r="G240" s="187" t="s">
        <v>248</v>
      </c>
      <c r="H240" s="188">
        <v>92</v>
      </c>
      <c r="I240" s="189"/>
      <c r="J240" s="190">
        <f t="shared" si="50"/>
        <v>0</v>
      </c>
      <c r="K240" s="191"/>
      <c r="L240" s="36"/>
      <c r="M240" s="192" t="s">
        <v>1</v>
      </c>
      <c r="N240" s="193" t="s">
        <v>38</v>
      </c>
      <c r="O240" s="68"/>
      <c r="P240" s="194">
        <f t="shared" si="51"/>
        <v>0</v>
      </c>
      <c r="Q240" s="194">
        <v>0</v>
      </c>
      <c r="R240" s="194">
        <f t="shared" si="52"/>
        <v>0</v>
      </c>
      <c r="S240" s="194">
        <v>0</v>
      </c>
      <c r="T240" s="195">
        <f t="shared" si="5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157</v>
      </c>
      <c r="AT240" s="196" t="s">
        <v>153</v>
      </c>
      <c r="AU240" s="196" t="s">
        <v>83</v>
      </c>
      <c r="AY240" s="14" t="s">
        <v>151</v>
      </c>
      <c r="BE240" s="197">
        <f t="shared" si="54"/>
        <v>0</v>
      </c>
      <c r="BF240" s="197">
        <f t="shared" si="55"/>
        <v>0</v>
      </c>
      <c r="BG240" s="197">
        <f t="shared" si="56"/>
        <v>0</v>
      </c>
      <c r="BH240" s="197">
        <f t="shared" si="57"/>
        <v>0</v>
      </c>
      <c r="BI240" s="197">
        <f t="shared" si="58"/>
        <v>0</v>
      </c>
      <c r="BJ240" s="14" t="s">
        <v>81</v>
      </c>
      <c r="BK240" s="197">
        <f t="shared" si="59"/>
        <v>0</v>
      </c>
      <c r="BL240" s="14" t="s">
        <v>157</v>
      </c>
      <c r="BM240" s="196" t="s">
        <v>486</v>
      </c>
    </row>
    <row r="241" spans="1:65" s="2" customFormat="1" ht="24.15" customHeight="1">
      <c r="A241" s="31"/>
      <c r="B241" s="32"/>
      <c r="C241" s="198" t="s">
        <v>487</v>
      </c>
      <c r="D241" s="198" t="s">
        <v>323</v>
      </c>
      <c r="E241" s="199" t="s">
        <v>488</v>
      </c>
      <c r="F241" s="200" t="s">
        <v>489</v>
      </c>
      <c r="G241" s="201" t="s">
        <v>248</v>
      </c>
      <c r="H241" s="202">
        <v>96.6</v>
      </c>
      <c r="I241" s="203"/>
      <c r="J241" s="204">
        <f t="shared" si="50"/>
        <v>0</v>
      </c>
      <c r="K241" s="205"/>
      <c r="L241" s="206"/>
      <c r="M241" s="207" t="s">
        <v>1</v>
      </c>
      <c r="N241" s="208" t="s">
        <v>38</v>
      </c>
      <c r="O241" s="68"/>
      <c r="P241" s="194">
        <f t="shared" si="51"/>
        <v>0</v>
      </c>
      <c r="Q241" s="194">
        <v>3.0000000000000001E-5</v>
      </c>
      <c r="R241" s="194">
        <f t="shared" si="52"/>
        <v>2.898E-3</v>
      </c>
      <c r="S241" s="194">
        <v>0</v>
      </c>
      <c r="T241" s="195">
        <f t="shared" si="5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181</v>
      </c>
      <c r="AT241" s="196" t="s">
        <v>323</v>
      </c>
      <c r="AU241" s="196" t="s">
        <v>83</v>
      </c>
      <c r="AY241" s="14" t="s">
        <v>151</v>
      </c>
      <c r="BE241" s="197">
        <f t="shared" si="54"/>
        <v>0</v>
      </c>
      <c r="BF241" s="197">
        <f t="shared" si="55"/>
        <v>0</v>
      </c>
      <c r="BG241" s="197">
        <f t="shared" si="56"/>
        <v>0</v>
      </c>
      <c r="BH241" s="197">
        <f t="shared" si="57"/>
        <v>0</v>
      </c>
      <c r="BI241" s="197">
        <f t="shared" si="58"/>
        <v>0</v>
      </c>
      <c r="BJ241" s="14" t="s">
        <v>81</v>
      </c>
      <c r="BK241" s="197">
        <f t="shared" si="59"/>
        <v>0</v>
      </c>
      <c r="BL241" s="14" t="s">
        <v>157</v>
      </c>
      <c r="BM241" s="196" t="s">
        <v>490</v>
      </c>
    </row>
    <row r="242" spans="1:65" s="2" customFormat="1" ht="24.15" customHeight="1">
      <c r="A242" s="31"/>
      <c r="B242" s="32"/>
      <c r="C242" s="184" t="s">
        <v>491</v>
      </c>
      <c r="D242" s="184" t="s">
        <v>153</v>
      </c>
      <c r="E242" s="185" t="s">
        <v>492</v>
      </c>
      <c r="F242" s="186" t="s">
        <v>493</v>
      </c>
      <c r="G242" s="187" t="s">
        <v>248</v>
      </c>
      <c r="H242" s="188">
        <v>82.7</v>
      </c>
      <c r="I242" s="189"/>
      <c r="J242" s="190">
        <f t="shared" si="50"/>
        <v>0</v>
      </c>
      <c r="K242" s="191"/>
      <c r="L242" s="36"/>
      <c r="M242" s="192" t="s">
        <v>1</v>
      </c>
      <c r="N242" s="193" t="s">
        <v>38</v>
      </c>
      <c r="O242" s="68"/>
      <c r="P242" s="194">
        <f t="shared" si="51"/>
        <v>0</v>
      </c>
      <c r="Q242" s="194">
        <v>0</v>
      </c>
      <c r="R242" s="194">
        <f t="shared" si="52"/>
        <v>0</v>
      </c>
      <c r="S242" s="194">
        <v>0</v>
      </c>
      <c r="T242" s="195">
        <f t="shared" si="5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157</v>
      </c>
      <c r="AT242" s="196" t="s">
        <v>153</v>
      </c>
      <c r="AU242" s="196" t="s">
        <v>83</v>
      </c>
      <c r="AY242" s="14" t="s">
        <v>151</v>
      </c>
      <c r="BE242" s="197">
        <f t="shared" si="54"/>
        <v>0</v>
      </c>
      <c r="BF242" s="197">
        <f t="shared" si="55"/>
        <v>0</v>
      </c>
      <c r="BG242" s="197">
        <f t="shared" si="56"/>
        <v>0</v>
      </c>
      <c r="BH242" s="197">
        <f t="shared" si="57"/>
        <v>0</v>
      </c>
      <c r="BI242" s="197">
        <f t="shared" si="58"/>
        <v>0</v>
      </c>
      <c r="BJ242" s="14" t="s">
        <v>81</v>
      </c>
      <c r="BK242" s="197">
        <f t="shared" si="59"/>
        <v>0</v>
      </c>
      <c r="BL242" s="14" t="s">
        <v>157</v>
      </c>
      <c r="BM242" s="196" t="s">
        <v>494</v>
      </c>
    </row>
    <row r="243" spans="1:65" s="2" customFormat="1" ht="24.15" customHeight="1">
      <c r="A243" s="31"/>
      <c r="B243" s="32"/>
      <c r="C243" s="198" t="s">
        <v>495</v>
      </c>
      <c r="D243" s="198" t="s">
        <v>323</v>
      </c>
      <c r="E243" s="199" t="s">
        <v>496</v>
      </c>
      <c r="F243" s="200" t="s">
        <v>497</v>
      </c>
      <c r="G243" s="201" t="s">
        <v>248</v>
      </c>
      <c r="H243" s="202">
        <v>86.834999999999994</v>
      </c>
      <c r="I243" s="203"/>
      <c r="J243" s="204">
        <f t="shared" si="50"/>
        <v>0</v>
      </c>
      <c r="K243" s="205"/>
      <c r="L243" s="206"/>
      <c r="M243" s="207" t="s">
        <v>1</v>
      </c>
      <c r="N243" s="208" t="s">
        <v>38</v>
      </c>
      <c r="O243" s="68"/>
      <c r="P243" s="194">
        <f t="shared" si="51"/>
        <v>0</v>
      </c>
      <c r="Q243" s="194">
        <v>4.0000000000000003E-5</v>
      </c>
      <c r="R243" s="194">
        <f t="shared" si="52"/>
        <v>3.4734000000000002E-3</v>
      </c>
      <c r="S243" s="194">
        <v>0</v>
      </c>
      <c r="T243" s="195">
        <f t="shared" si="5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181</v>
      </c>
      <c r="AT243" s="196" t="s">
        <v>323</v>
      </c>
      <c r="AU243" s="196" t="s">
        <v>83</v>
      </c>
      <c r="AY243" s="14" t="s">
        <v>151</v>
      </c>
      <c r="BE243" s="197">
        <f t="shared" si="54"/>
        <v>0</v>
      </c>
      <c r="BF243" s="197">
        <f t="shared" si="55"/>
        <v>0</v>
      </c>
      <c r="BG243" s="197">
        <f t="shared" si="56"/>
        <v>0</v>
      </c>
      <c r="BH243" s="197">
        <f t="shared" si="57"/>
        <v>0</v>
      </c>
      <c r="BI243" s="197">
        <f t="shared" si="58"/>
        <v>0</v>
      </c>
      <c r="BJ243" s="14" t="s">
        <v>81</v>
      </c>
      <c r="BK243" s="197">
        <f t="shared" si="59"/>
        <v>0</v>
      </c>
      <c r="BL243" s="14" t="s">
        <v>157</v>
      </c>
      <c r="BM243" s="196" t="s">
        <v>498</v>
      </c>
    </row>
    <row r="244" spans="1:65" s="12" customFormat="1" ht="22.8" customHeight="1">
      <c r="B244" s="168"/>
      <c r="C244" s="169"/>
      <c r="D244" s="170" t="s">
        <v>72</v>
      </c>
      <c r="E244" s="182" t="s">
        <v>392</v>
      </c>
      <c r="F244" s="182" t="s">
        <v>499</v>
      </c>
      <c r="G244" s="169"/>
      <c r="H244" s="169"/>
      <c r="I244" s="172"/>
      <c r="J244" s="183">
        <f>BK244</f>
        <v>0</v>
      </c>
      <c r="K244" s="169"/>
      <c r="L244" s="174"/>
      <c r="M244" s="175"/>
      <c r="N244" s="176"/>
      <c r="O244" s="176"/>
      <c r="P244" s="177">
        <f>SUM(P245:P251)</f>
        <v>0</v>
      </c>
      <c r="Q244" s="176"/>
      <c r="R244" s="177">
        <f>SUM(R245:R251)</f>
        <v>1.1767484100000001</v>
      </c>
      <c r="S244" s="176"/>
      <c r="T244" s="178">
        <f>SUM(T245:T251)</f>
        <v>0</v>
      </c>
      <c r="AR244" s="179" t="s">
        <v>81</v>
      </c>
      <c r="AT244" s="180" t="s">
        <v>72</v>
      </c>
      <c r="AU244" s="180" t="s">
        <v>81</v>
      </c>
      <c r="AY244" s="179" t="s">
        <v>151</v>
      </c>
      <c r="BK244" s="181">
        <f>SUM(BK245:BK251)</f>
        <v>0</v>
      </c>
    </row>
    <row r="245" spans="1:65" s="2" customFormat="1" ht="24.15" customHeight="1">
      <c r="A245" s="31"/>
      <c r="B245" s="32"/>
      <c r="C245" s="184" t="s">
        <v>500</v>
      </c>
      <c r="D245" s="184" t="s">
        <v>153</v>
      </c>
      <c r="E245" s="185" t="s">
        <v>501</v>
      </c>
      <c r="F245" s="186" t="s">
        <v>502</v>
      </c>
      <c r="G245" s="187" t="s">
        <v>197</v>
      </c>
      <c r="H245" s="188">
        <v>46.228000000000002</v>
      </c>
      <c r="I245" s="189"/>
      <c r="J245" s="190">
        <f t="shared" ref="J245:J251" si="60">ROUND(I245*H245,2)</f>
        <v>0</v>
      </c>
      <c r="K245" s="191"/>
      <c r="L245" s="36"/>
      <c r="M245" s="192" t="s">
        <v>1</v>
      </c>
      <c r="N245" s="193" t="s">
        <v>38</v>
      </c>
      <c r="O245" s="68"/>
      <c r="P245" s="194">
        <f t="shared" ref="P245:P251" si="61">O245*H245</f>
        <v>0</v>
      </c>
      <c r="Q245" s="194">
        <v>0</v>
      </c>
      <c r="R245" s="194">
        <f t="shared" ref="R245:R251" si="62">Q245*H245</f>
        <v>0</v>
      </c>
      <c r="S245" s="194">
        <v>0</v>
      </c>
      <c r="T245" s="195">
        <f t="shared" ref="T245:T251" si="63"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157</v>
      </c>
      <c r="AT245" s="196" t="s">
        <v>153</v>
      </c>
      <c r="AU245" s="196" t="s">
        <v>83</v>
      </c>
      <c r="AY245" s="14" t="s">
        <v>151</v>
      </c>
      <c r="BE245" s="197">
        <f t="shared" ref="BE245:BE251" si="64">IF(N245="základní",J245,0)</f>
        <v>0</v>
      </c>
      <c r="BF245" s="197">
        <f t="shared" ref="BF245:BF251" si="65">IF(N245="snížená",J245,0)</f>
        <v>0</v>
      </c>
      <c r="BG245" s="197">
        <f t="shared" ref="BG245:BG251" si="66">IF(N245="zákl. přenesená",J245,0)</f>
        <v>0</v>
      </c>
      <c r="BH245" s="197">
        <f t="shared" ref="BH245:BH251" si="67">IF(N245="sníž. přenesená",J245,0)</f>
        <v>0</v>
      </c>
      <c r="BI245" s="197">
        <f t="shared" ref="BI245:BI251" si="68">IF(N245="nulová",J245,0)</f>
        <v>0</v>
      </c>
      <c r="BJ245" s="14" t="s">
        <v>81</v>
      </c>
      <c r="BK245" s="197">
        <f t="shared" ref="BK245:BK251" si="69">ROUND(I245*H245,2)</f>
        <v>0</v>
      </c>
      <c r="BL245" s="14" t="s">
        <v>157</v>
      </c>
      <c r="BM245" s="196" t="s">
        <v>503</v>
      </c>
    </row>
    <row r="246" spans="1:65" s="2" customFormat="1" ht="24.15" customHeight="1">
      <c r="A246" s="31"/>
      <c r="B246" s="32"/>
      <c r="C246" s="184" t="s">
        <v>504</v>
      </c>
      <c r="D246" s="184" t="s">
        <v>153</v>
      </c>
      <c r="E246" s="185" t="s">
        <v>505</v>
      </c>
      <c r="F246" s="186" t="s">
        <v>506</v>
      </c>
      <c r="G246" s="187" t="s">
        <v>197</v>
      </c>
      <c r="H246" s="188">
        <v>267.072</v>
      </c>
      <c r="I246" s="189"/>
      <c r="J246" s="190">
        <f t="shared" si="60"/>
        <v>0</v>
      </c>
      <c r="K246" s="191"/>
      <c r="L246" s="36"/>
      <c r="M246" s="192" t="s">
        <v>1</v>
      </c>
      <c r="N246" s="193" t="s">
        <v>38</v>
      </c>
      <c r="O246" s="68"/>
      <c r="P246" s="194">
        <f t="shared" si="61"/>
        <v>0</v>
      </c>
      <c r="Q246" s="194">
        <v>4.3800000000000002E-3</v>
      </c>
      <c r="R246" s="194">
        <f t="shared" si="62"/>
        <v>1.16977536</v>
      </c>
      <c r="S246" s="194">
        <v>0</v>
      </c>
      <c r="T246" s="195">
        <f t="shared" si="6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157</v>
      </c>
      <c r="AT246" s="196" t="s">
        <v>153</v>
      </c>
      <c r="AU246" s="196" t="s">
        <v>83</v>
      </c>
      <c r="AY246" s="14" t="s">
        <v>151</v>
      </c>
      <c r="BE246" s="197">
        <f t="shared" si="64"/>
        <v>0</v>
      </c>
      <c r="BF246" s="197">
        <f t="shared" si="65"/>
        <v>0</v>
      </c>
      <c r="BG246" s="197">
        <f t="shared" si="66"/>
        <v>0</v>
      </c>
      <c r="BH246" s="197">
        <f t="shared" si="67"/>
        <v>0</v>
      </c>
      <c r="BI246" s="197">
        <f t="shared" si="68"/>
        <v>0</v>
      </c>
      <c r="BJ246" s="14" t="s">
        <v>81</v>
      </c>
      <c r="BK246" s="197">
        <f t="shared" si="69"/>
        <v>0</v>
      </c>
      <c r="BL246" s="14" t="s">
        <v>157</v>
      </c>
      <c r="BM246" s="196" t="s">
        <v>507</v>
      </c>
    </row>
    <row r="247" spans="1:65" s="2" customFormat="1" ht="24.15" customHeight="1">
      <c r="A247" s="31"/>
      <c r="B247" s="32"/>
      <c r="C247" s="184" t="s">
        <v>508</v>
      </c>
      <c r="D247" s="184" t="s">
        <v>153</v>
      </c>
      <c r="E247" s="185" t="s">
        <v>509</v>
      </c>
      <c r="F247" s="186" t="s">
        <v>510</v>
      </c>
      <c r="G247" s="187" t="s">
        <v>197</v>
      </c>
      <c r="H247" s="188">
        <v>267.072</v>
      </c>
      <c r="I247" s="189"/>
      <c r="J247" s="190">
        <f t="shared" si="60"/>
        <v>0</v>
      </c>
      <c r="K247" s="191"/>
      <c r="L247" s="36"/>
      <c r="M247" s="192" t="s">
        <v>1</v>
      </c>
      <c r="N247" s="193" t="s">
        <v>38</v>
      </c>
      <c r="O247" s="68"/>
      <c r="P247" s="194">
        <f t="shared" si="61"/>
        <v>0</v>
      </c>
      <c r="Q247" s="194">
        <v>0</v>
      </c>
      <c r="R247" s="194">
        <f t="shared" si="62"/>
        <v>0</v>
      </c>
      <c r="S247" s="194">
        <v>0</v>
      </c>
      <c r="T247" s="195">
        <f t="shared" si="6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157</v>
      </c>
      <c r="AT247" s="196" t="s">
        <v>153</v>
      </c>
      <c r="AU247" s="196" t="s">
        <v>83</v>
      </c>
      <c r="AY247" s="14" t="s">
        <v>151</v>
      </c>
      <c r="BE247" s="197">
        <f t="shared" si="64"/>
        <v>0</v>
      </c>
      <c r="BF247" s="197">
        <f t="shared" si="65"/>
        <v>0</v>
      </c>
      <c r="BG247" s="197">
        <f t="shared" si="66"/>
        <v>0</v>
      </c>
      <c r="BH247" s="197">
        <f t="shared" si="67"/>
        <v>0</v>
      </c>
      <c r="BI247" s="197">
        <f t="shared" si="68"/>
        <v>0</v>
      </c>
      <c r="BJ247" s="14" t="s">
        <v>81</v>
      </c>
      <c r="BK247" s="197">
        <f t="shared" si="69"/>
        <v>0</v>
      </c>
      <c r="BL247" s="14" t="s">
        <v>157</v>
      </c>
      <c r="BM247" s="196" t="s">
        <v>511</v>
      </c>
    </row>
    <row r="248" spans="1:65" s="2" customFormat="1" ht="24.15" customHeight="1">
      <c r="A248" s="31"/>
      <c r="B248" s="32"/>
      <c r="C248" s="184" t="s">
        <v>512</v>
      </c>
      <c r="D248" s="184" t="s">
        <v>153</v>
      </c>
      <c r="E248" s="185" t="s">
        <v>484</v>
      </c>
      <c r="F248" s="186" t="s">
        <v>485</v>
      </c>
      <c r="G248" s="187" t="s">
        <v>248</v>
      </c>
      <c r="H248" s="188">
        <v>82.7</v>
      </c>
      <c r="I248" s="189"/>
      <c r="J248" s="190">
        <f t="shared" si="60"/>
        <v>0</v>
      </c>
      <c r="K248" s="191"/>
      <c r="L248" s="36"/>
      <c r="M248" s="192" t="s">
        <v>1</v>
      </c>
      <c r="N248" s="193" t="s">
        <v>38</v>
      </c>
      <c r="O248" s="68"/>
      <c r="P248" s="194">
        <f t="shared" si="61"/>
        <v>0</v>
      </c>
      <c r="Q248" s="194">
        <v>0</v>
      </c>
      <c r="R248" s="194">
        <f t="shared" si="62"/>
        <v>0</v>
      </c>
      <c r="S248" s="194">
        <v>0</v>
      </c>
      <c r="T248" s="195">
        <f t="shared" si="6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157</v>
      </c>
      <c r="AT248" s="196" t="s">
        <v>153</v>
      </c>
      <c r="AU248" s="196" t="s">
        <v>83</v>
      </c>
      <c r="AY248" s="14" t="s">
        <v>151</v>
      </c>
      <c r="BE248" s="197">
        <f t="shared" si="64"/>
        <v>0</v>
      </c>
      <c r="BF248" s="197">
        <f t="shared" si="65"/>
        <v>0</v>
      </c>
      <c r="BG248" s="197">
        <f t="shared" si="66"/>
        <v>0</v>
      </c>
      <c r="BH248" s="197">
        <f t="shared" si="67"/>
        <v>0</v>
      </c>
      <c r="BI248" s="197">
        <f t="shared" si="68"/>
        <v>0</v>
      </c>
      <c r="BJ248" s="14" t="s">
        <v>81</v>
      </c>
      <c r="BK248" s="197">
        <f t="shared" si="69"/>
        <v>0</v>
      </c>
      <c r="BL248" s="14" t="s">
        <v>157</v>
      </c>
      <c r="BM248" s="196" t="s">
        <v>513</v>
      </c>
    </row>
    <row r="249" spans="1:65" s="2" customFormat="1" ht="24.15" customHeight="1">
      <c r="A249" s="31"/>
      <c r="B249" s="32"/>
      <c r="C249" s="198" t="s">
        <v>321</v>
      </c>
      <c r="D249" s="198" t="s">
        <v>323</v>
      </c>
      <c r="E249" s="199" t="s">
        <v>488</v>
      </c>
      <c r="F249" s="200" t="s">
        <v>489</v>
      </c>
      <c r="G249" s="201" t="s">
        <v>248</v>
      </c>
      <c r="H249" s="202">
        <v>86.834999999999994</v>
      </c>
      <c r="I249" s="203"/>
      <c r="J249" s="204">
        <f t="shared" si="60"/>
        <v>0</v>
      </c>
      <c r="K249" s="205"/>
      <c r="L249" s="206"/>
      <c r="M249" s="207" t="s">
        <v>1</v>
      </c>
      <c r="N249" s="208" t="s">
        <v>38</v>
      </c>
      <c r="O249" s="68"/>
      <c r="P249" s="194">
        <f t="shared" si="61"/>
        <v>0</v>
      </c>
      <c r="Q249" s="194">
        <v>3.0000000000000001E-5</v>
      </c>
      <c r="R249" s="194">
        <f t="shared" si="62"/>
        <v>2.6050499999999998E-3</v>
      </c>
      <c r="S249" s="194">
        <v>0</v>
      </c>
      <c r="T249" s="195">
        <f t="shared" si="6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181</v>
      </c>
      <c r="AT249" s="196" t="s">
        <v>323</v>
      </c>
      <c r="AU249" s="196" t="s">
        <v>83</v>
      </c>
      <c r="AY249" s="14" t="s">
        <v>151</v>
      </c>
      <c r="BE249" s="197">
        <f t="shared" si="64"/>
        <v>0</v>
      </c>
      <c r="BF249" s="197">
        <f t="shared" si="65"/>
        <v>0</v>
      </c>
      <c r="BG249" s="197">
        <f t="shared" si="66"/>
        <v>0</v>
      </c>
      <c r="BH249" s="197">
        <f t="shared" si="67"/>
        <v>0</v>
      </c>
      <c r="BI249" s="197">
        <f t="shared" si="68"/>
        <v>0</v>
      </c>
      <c r="BJ249" s="14" t="s">
        <v>81</v>
      </c>
      <c r="BK249" s="197">
        <f t="shared" si="69"/>
        <v>0</v>
      </c>
      <c r="BL249" s="14" t="s">
        <v>157</v>
      </c>
      <c r="BM249" s="196" t="s">
        <v>514</v>
      </c>
    </row>
    <row r="250" spans="1:65" s="2" customFormat="1" ht="24.15" customHeight="1">
      <c r="A250" s="31"/>
      <c r="B250" s="32"/>
      <c r="C250" s="184" t="s">
        <v>515</v>
      </c>
      <c r="D250" s="184" t="s">
        <v>153</v>
      </c>
      <c r="E250" s="185" t="s">
        <v>492</v>
      </c>
      <c r="F250" s="186" t="s">
        <v>493</v>
      </c>
      <c r="G250" s="187" t="s">
        <v>248</v>
      </c>
      <c r="H250" s="188">
        <v>104</v>
      </c>
      <c r="I250" s="189"/>
      <c r="J250" s="190">
        <f t="shared" si="60"/>
        <v>0</v>
      </c>
      <c r="K250" s="191"/>
      <c r="L250" s="36"/>
      <c r="M250" s="192" t="s">
        <v>1</v>
      </c>
      <c r="N250" s="193" t="s">
        <v>38</v>
      </c>
      <c r="O250" s="68"/>
      <c r="P250" s="194">
        <f t="shared" si="61"/>
        <v>0</v>
      </c>
      <c r="Q250" s="194">
        <v>0</v>
      </c>
      <c r="R250" s="194">
        <f t="shared" si="62"/>
        <v>0</v>
      </c>
      <c r="S250" s="194">
        <v>0</v>
      </c>
      <c r="T250" s="195">
        <f t="shared" si="6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157</v>
      </c>
      <c r="AT250" s="196" t="s">
        <v>153</v>
      </c>
      <c r="AU250" s="196" t="s">
        <v>83</v>
      </c>
      <c r="AY250" s="14" t="s">
        <v>151</v>
      </c>
      <c r="BE250" s="197">
        <f t="shared" si="64"/>
        <v>0</v>
      </c>
      <c r="BF250" s="197">
        <f t="shared" si="65"/>
        <v>0</v>
      </c>
      <c r="BG250" s="197">
        <f t="shared" si="66"/>
        <v>0</v>
      </c>
      <c r="BH250" s="197">
        <f t="shared" si="67"/>
        <v>0</v>
      </c>
      <c r="BI250" s="197">
        <f t="shared" si="68"/>
        <v>0</v>
      </c>
      <c r="BJ250" s="14" t="s">
        <v>81</v>
      </c>
      <c r="BK250" s="197">
        <f t="shared" si="69"/>
        <v>0</v>
      </c>
      <c r="BL250" s="14" t="s">
        <v>157</v>
      </c>
      <c r="BM250" s="196" t="s">
        <v>516</v>
      </c>
    </row>
    <row r="251" spans="1:65" s="2" customFormat="1" ht="24.15" customHeight="1">
      <c r="A251" s="31"/>
      <c r="B251" s="32"/>
      <c r="C251" s="198" t="s">
        <v>517</v>
      </c>
      <c r="D251" s="198" t="s">
        <v>323</v>
      </c>
      <c r="E251" s="199" t="s">
        <v>496</v>
      </c>
      <c r="F251" s="200" t="s">
        <v>497</v>
      </c>
      <c r="G251" s="201" t="s">
        <v>248</v>
      </c>
      <c r="H251" s="202">
        <v>109.2</v>
      </c>
      <c r="I251" s="203"/>
      <c r="J251" s="204">
        <f t="shared" si="60"/>
        <v>0</v>
      </c>
      <c r="K251" s="205"/>
      <c r="L251" s="206"/>
      <c r="M251" s="207" t="s">
        <v>1</v>
      </c>
      <c r="N251" s="208" t="s">
        <v>38</v>
      </c>
      <c r="O251" s="68"/>
      <c r="P251" s="194">
        <f t="shared" si="61"/>
        <v>0</v>
      </c>
      <c r="Q251" s="194">
        <v>4.0000000000000003E-5</v>
      </c>
      <c r="R251" s="194">
        <f t="shared" si="62"/>
        <v>4.3680000000000004E-3</v>
      </c>
      <c r="S251" s="194">
        <v>0</v>
      </c>
      <c r="T251" s="195">
        <f t="shared" si="6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181</v>
      </c>
      <c r="AT251" s="196" t="s">
        <v>323</v>
      </c>
      <c r="AU251" s="196" t="s">
        <v>83</v>
      </c>
      <c r="AY251" s="14" t="s">
        <v>151</v>
      </c>
      <c r="BE251" s="197">
        <f t="shared" si="64"/>
        <v>0</v>
      </c>
      <c r="BF251" s="197">
        <f t="shared" si="65"/>
        <v>0</v>
      </c>
      <c r="BG251" s="197">
        <f t="shared" si="66"/>
        <v>0</v>
      </c>
      <c r="BH251" s="197">
        <f t="shared" si="67"/>
        <v>0</v>
      </c>
      <c r="BI251" s="197">
        <f t="shared" si="68"/>
        <v>0</v>
      </c>
      <c r="BJ251" s="14" t="s">
        <v>81</v>
      </c>
      <c r="BK251" s="197">
        <f t="shared" si="69"/>
        <v>0</v>
      </c>
      <c r="BL251" s="14" t="s">
        <v>157</v>
      </c>
      <c r="BM251" s="196" t="s">
        <v>518</v>
      </c>
    </row>
    <row r="252" spans="1:65" s="12" customFormat="1" ht="22.8" customHeight="1">
      <c r="B252" s="168"/>
      <c r="C252" s="169"/>
      <c r="D252" s="170" t="s">
        <v>72</v>
      </c>
      <c r="E252" s="182" t="s">
        <v>396</v>
      </c>
      <c r="F252" s="182" t="s">
        <v>519</v>
      </c>
      <c r="G252" s="169"/>
      <c r="H252" s="169"/>
      <c r="I252" s="172"/>
      <c r="J252" s="183">
        <f>BK252</f>
        <v>0</v>
      </c>
      <c r="K252" s="169"/>
      <c r="L252" s="174"/>
      <c r="M252" s="175"/>
      <c r="N252" s="176"/>
      <c r="O252" s="176"/>
      <c r="P252" s="177">
        <f>SUM(P253:P261)</f>
        <v>0</v>
      </c>
      <c r="Q252" s="176"/>
      <c r="R252" s="177">
        <f>SUM(R253:R261)</f>
        <v>4.7814660000000009</v>
      </c>
      <c r="S252" s="176"/>
      <c r="T252" s="178">
        <f>SUM(T253:T261)</f>
        <v>0</v>
      </c>
      <c r="AR252" s="179" t="s">
        <v>81</v>
      </c>
      <c r="AT252" s="180" t="s">
        <v>72</v>
      </c>
      <c r="AU252" s="180" t="s">
        <v>81</v>
      </c>
      <c r="AY252" s="179" t="s">
        <v>151</v>
      </c>
      <c r="BK252" s="181">
        <f>SUM(BK253:BK261)</f>
        <v>0</v>
      </c>
    </row>
    <row r="253" spans="1:65" s="2" customFormat="1" ht="21.75" customHeight="1">
      <c r="A253" s="31"/>
      <c r="B253" s="32"/>
      <c r="C253" s="184" t="s">
        <v>520</v>
      </c>
      <c r="D253" s="184" t="s">
        <v>153</v>
      </c>
      <c r="E253" s="185" t="s">
        <v>521</v>
      </c>
      <c r="F253" s="186" t="s">
        <v>522</v>
      </c>
      <c r="G253" s="187" t="s">
        <v>156</v>
      </c>
      <c r="H253" s="188">
        <v>7.7060000000000004</v>
      </c>
      <c r="I253" s="189"/>
      <c r="J253" s="190">
        <f t="shared" ref="J253:J261" si="70">ROUND(I253*H253,2)</f>
        <v>0</v>
      </c>
      <c r="K253" s="191"/>
      <c r="L253" s="36"/>
      <c r="M253" s="192" t="s">
        <v>1</v>
      </c>
      <c r="N253" s="193" t="s">
        <v>38</v>
      </c>
      <c r="O253" s="68"/>
      <c r="P253" s="194">
        <f t="shared" ref="P253:P261" si="71">O253*H253</f>
        <v>0</v>
      </c>
      <c r="Q253" s="194">
        <v>0</v>
      </c>
      <c r="R253" s="194">
        <f t="shared" ref="R253:R261" si="72">Q253*H253</f>
        <v>0</v>
      </c>
      <c r="S253" s="194">
        <v>0</v>
      </c>
      <c r="T253" s="195">
        <f t="shared" ref="T253:T261" si="73"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157</v>
      </c>
      <c r="AT253" s="196" t="s">
        <v>153</v>
      </c>
      <c r="AU253" s="196" t="s">
        <v>83</v>
      </c>
      <c r="AY253" s="14" t="s">
        <v>151</v>
      </c>
      <c r="BE253" s="197">
        <f t="shared" ref="BE253:BE261" si="74">IF(N253="základní",J253,0)</f>
        <v>0</v>
      </c>
      <c r="BF253" s="197">
        <f t="shared" ref="BF253:BF261" si="75">IF(N253="snížená",J253,0)</f>
        <v>0</v>
      </c>
      <c r="BG253" s="197">
        <f t="shared" ref="BG253:BG261" si="76">IF(N253="zákl. přenesená",J253,0)</f>
        <v>0</v>
      </c>
      <c r="BH253" s="197">
        <f t="shared" ref="BH253:BH261" si="77">IF(N253="sníž. přenesená",J253,0)</f>
        <v>0</v>
      </c>
      <c r="BI253" s="197">
        <f t="shared" ref="BI253:BI261" si="78">IF(N253="nulová",J253,0)</f>
        <v>0</v>
      </c>
      <c r="BJ253" s="14" t="s">
        <v>81</v>
      </c>
      <c r="BK253" s="197">
        <f t="shared" ref="BK253:BK261" si="79">ROUND(I253*H253,2)</f>
        <v>0</v>
      </c>
      <c r="BL253" s="14" t="s">
        <v>157</v>
      </c>
      <c r="BM253" s="196" t="s">
        <v>523</v>
      </c>
    </row>
    <row r="254" spans="1:65" s="2" customFormat="1" ht="21.75" customHeight="1">
      <c r="A254" s="31"/>
      <c r="B254" s="32"/>
      <c r="C254" s="184" t="s">
        <v>524</v>
      </c>
      <c r="D254" s="184" t="s">
        <v>153</v>
      </c>
      <c r="E254" s="185" t="s">
        <v>521</v>
      </c>
      <c r="F254" s="186" t="s">
        <v>522</v>
      </c>
      <c r="G254" s="187" t="s">
        <v>156</v>
      </c>
      <c r="H254" s="188">
        <v>1.41</v>
      </c>
      <c r="I254" s="189"/>
      <c r="J254" s="190">
        <f t="shared" si="70"/>
        <v>0</v>
      </c>
      <c r="K254" s="191"/>
      <c r="L254" s="36"/>
      <c r="M254" s="192" t="s">
        <v>1</v>
      </c>
      <c r="N254" s="193" t="s">
        <v>38</v>
      </c>
      <c r="O254" s="68"/>
      <c r="P254" s="194">
        <f t="shared" si="71"/>
        <v>0</v>
      </c>
      <c r="Q254" s="194">
        <v>0</v>
      </c>
      <c r="R254" s="194">
        <f t="shared" si="72"/>
        <v>0</v>
      </c>
      <c r="S254" s="194">
        <v>0</v>
      </c>
      <c r="T254" s="195">
        <f t="shared" si="7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157</v>
      </c>
      <c r="AT254" s="196" t="s">
        <v>153</v>
      </c>
      <c r="AU254" s="196" t="s">
        <v>83</v>
      </c>
      <c r="AY254" s="14" t="s">
        <v>151</v>
      </c>
      <c r="BE254" s="197">
        <f t="shared" si="74"/>
        <v>0</v>
      </c>
      <c r="BF254" s="197">
        <f t="shared" si="75"/>
        <v>0</v>
      </c>
      <c r="BG254" s="197">
        <f t="shared" si="76"/>
        <v>0</v>
      </c>
      <c r="BH254" s="197">
        <f t="shared" si="77"/>
        <v>0</v>
      </c>
      <c r="BI254" s="197">
        <f t="shared" si="78"/>
        <v>0</v>
      </c>
      <c r="BJ254" s="14" t="s">
        <v>81</v>
      </c>
      <c r="BK254" s="197">
        <f t="shared" si="79"/>
        <v>0</v>
      </c>
      <c r="BL254" s="14" t="s">
        <v>157</v>
      </c>
      <c r="BM254" s="196" t="s">
        <v>525</v>
      </c>
    </row>
    <row r="255" spans="1:65" s="2" customFormat="1" ht="21.75" customHeight="1">
      <c r="A255" s="31"/>
      <c r="B255" s="32"/>
      <c r="C255" s="184" t="s">
        <v>526</v>
      </c>
      <c r="D255" s="184" t="s">
        <v>153</v>
      </c>
      <c r="E255" s="185" t="s">
        <v>527</v>
      </c>
      <c r="F255" s="186" t="s">
        <v>528</v>
      </c>
      <c r="G255" s="187" t="s">
        <v>156</v>
      </c>
      <c r="H255" s="188">
        <v>3.6999999999999998E-2</v>
      </c>
      <c r="I255" s="189"/>
      <c r="J255" s="190">
        <f t="shared" si="70"/>
        <v>0</v>
      </c>
      <c r="K255" s="191"/>
      <c r="L255" s="36"/>
      <c r="M255" s="192" t="s">
        <v>1</v>
      </c>
      <c r="N255" s="193" t="s">
        <v>38</v>
      </c>
      <c r="O255" s="68"/>
      <c r="P255" s="194">
        <f t="shared" si="71"/>
        <v>0</v>
      </c>
      <c r="Q255" s="194">
        <v>0</v>
      </c>
      <c r="R255" s="194">
        <f t="shared" si="72"/>
        <v>0</v>
      </c>
      <c r="S255" s="194">
        <v>0</v>
      </c>
      <c r="T255" s="195">
        <f t="shared" si="7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157</v>
      </c>
      <c r="AT255" s="196" t="s">
        <v>153</v>
      </c>
      <c r="AU255" s="196" t="s">
        <v>83</v>
      </c>
      <c r="AY255" s="14" t="s">
        <v>151</v>
      </c>
      <c r="BE255" s="197">
        <f t="shared" si="74"/>
        <v>0</v>
      </c>
      <c r="BF255" s="197">
        <f t="shared" si="75"/>
        <v>0</v>
      </c>
      <c r="BG255" s="197">
        <f t="shared" si="76"/>
        <v>0</v>
      </c>
      <c r="BH255" s="197">
        <f t="shared" si="77"/>
        <v>0</v>
      </c>
      <c r="BI255" s="197">
        <f t="shared" si="78"/>
        <v>0</v>
      </c>
      <c r="BJ255" s="14" t="s">
        <v>81</v>
      </c>
      <c r="BK255" s="197">
        <f t="shared" si="79"/>
        <v>0</v>
      </c>
      <c r="BL255" s="14" t="s">
        <v>157</v>
      </c>
      <c r="BM255" s="196" t="s">
        <v>529</v>
      </c>
    </row>
    <row r="256" spans="1:65" s="2" customFormat="1" ht="21.75" customHeight="1">
      <c r="A256" s="31"/>
      <c r="B256" s="32"/>
      <c r="C256" s="184" t="s">
        <v>530</v>
      </c>
      <c r="D256" s="184" t="s">
        <v>153</v>
      </c>
      <c r="E256" s="185" t="s">
        <v>527</v>
      </c>
      <c r="F256" s="186" t="s">
        <v>528</v>
      </c>
      <c r="G256" s="187" t="s">
        <v>156</v>
      </c>
      <c r="H256" s="188">
        <v>4.8780000000000001</v>
      </c>
      <c r="I256" s="189"/>
      <c r="J256" s="190">
        <f t="shared" si="70"/>
        <v>0</v>
      </c>
      <c r="K256" s="191"/>
      <c r="L256" s="36"/>
      <c r="M256" s="192" t="s">
        <v>1</v>
      </c>
      <c r="N256" s="193" t="s">
        <v>38</v>
      </c>
      <c r="O256" s="68"/>
      <c r="P256" s="194">
        <f t="shared" si="71"/>
        <v>0</v>
      </c>
      <c r="Q256" s="194">
        <v>0</v>
      </c>
      <c r="R256" s="194">
        <f t="shared" si="72"/>
        <v>0</v>
      </c>
      <c r="S256" s="194">
        <v>0</v>
      </c>
      <c r="T256" s="195">
        <f t="shared" si="7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157</v>
      </c>
      <c r="AT256" s="196" t="s">
        <v>153</v>
      </c>
      <c r="AU256" s="196" t="s">
        <v>83</v>
      </c>
      <c r="AY256" s="14" t="s">
        <v>151</v>
      </c>
      <c r="BE256" s="197">
        <f t="shared" si="74"/>
        <v>0</v>
      </c>
      <c r="BF256" s="197">
        <f t="shared" si="75"/>
        <v>0</v>
      </c>
      <c r="BG256" s="197">
        <f t="shared" si="76"/>
        <v>0</v>
      </c>
      <c r="BH256" s="197">
        <f t="shared" si="77"/>
        <v>0</v>
      </c>
      <c r="BI256" s="197">
        <f t="shared" si="78"/>
        <v>0</v>
      </c>
      <c r="BJ256" s="14" t="s">
        <v>81</v>
      </c>
      <c r="BK256" s="197">
        <f t="shared" si="79"/>
        <v>0</v>
      </c>
      <c r="BL256" s="14" t="s">
        <v>157</v>
      </c>
      <c r="BM256" s="196" t="s">
        <v>531</v>
      </c>
    </row>
    <row r="257" spans="1:65" s="2" customFormat="1" ht="24.15" customHeight="1">
      <c r="A257" s="31"/>
      <c r="B257" s="32"/>
      <c r="C257" s="184" t="s">
        <v>532</v>
      </c>
      <c r="D257" s="184" t="s">
        <v>153</v>
      </c>
      <c r="E257" s="185" t="s">
        <v>533</v>
      </c>
      <c r="F257" s="186" t="s">
        <v>534</v>
      </c>
      <c r="G257" s="187" t="s">
        <v>156</v>
      </c>
      <c r="H257" s="188">
        <v>2.5790000000000002</v>
      </c>
      <c r="I257" s="189"/>
      <c r="J257" s="190">
        <f t="shared" si="70"/>
        <v>0</v>
      </c>
      <c r="K257" s="191"/>
      <c r="L257" s="36"/>
      <c r="M257" s="192" t="s">
        <v>1</v>
      </c>
      <c r="N257" s="193" t="s">
        <v>38</v>
      </c>
      <c r="O257" s="68"/>
      <c r="P257" s="194">
        <f t="shared" si="71"/>
        <v>0</v>
      </c>
      <c r="Q257" s="194">
        <v>1.8540000000000001</v>
      </c>
      <c r="R257" s="194">
        <f t="shared" si="72"/>
        <v>4.7814660000000009</v>
      </c>
      <c r="S257" s="194">
        <v>0</v>
      </c>
      <c r="T257" s="195">
        <f t="shared" si="7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157</v>
      </c>
      <c r="AT257" s="196" t="s">
        <v>153</v>
      </c>
      <c r="AU257" s="196" t="s">
        <v>83</v>
      </c>
      <c r="AY257" s="14" t="s">
        <v>151</v>
      </c>
      <c r="BE257" s="197">
        <f t="shared" si="74"/>
        <v>0</v>
      </c>
      <c r="BF257" s="197">
        <f t="shared" si="75"/>
        <v>0</v>
      </c>
      <c r="BG257" s="197">
        <f t="shared" si="76"/>
        <v>0</v>
      </c>
      <c r="BH257" s="197">
        <f t="shared" si="77"/>
        <v>0</v>
      </c>
      <c r="BI257" s="197">
        <f t="shared" si="78"/>
        <v>0</v>
      </c>
      <c r="BJ257" s="14" t="s">
        <v>81</v>
      </c>
      <c r="BK257" s="197">
        <f t="shared" si="79"/>
        <v>0</v>
      </c>
      <c r="BL257" s="14" t="s">
        <v>157</v>
      </c>
      <c r="BM257" s="196" t="s">
        <v>535</v>
      </c>
    </row>
    <row r="258" spans="1:65" s="2" customFormat="1" ht="16.5" customHeight="1">
      <c r="A258" s="31"/>
      <c r="B258" s="32"/>
      <c r="C258" s="184" t="s">
        <v>536</v>
      </c>
      <c r="D258" s="184" t="s">
        <v>153</v>
      </c>
      <c r="E258" s="185" t="s">
        <v>537</v>
      </c>
      <c r="F258" s="186" t="s">
        <v>538</v>
      </c>
      <c r="G258" s="187" t="s">
        <v>192</v>
      </c>
      <c r="H258" s="188">
        <v>0.374</v>
      </c>
      <c r="I258" s="189"/>
      <c r="J258" s="190">
        <f t="shared" si="70"/>
        <v>0</v>
      </c>
      <c r="K258" s="191"/>
      <c r="L258" s="36"/>
      <c r="M258" s="192" t="s">
        <v>1</v>
      </c>
      <c r="N258" s="193" t="s">
        <v>38</v>
      </c>
      <c r="O258" s="68"/>
      <c r="P258" s="194">
        <f t="shared" si="71"/>
        <v>0</v>
      </c>
      <c r="Q258" s="194">
        <v>0</v>
      </c>
      <c r="R258" s="194">
        <f t="shared" si="72"/>
        <v>0</v>
      </c>
      <c r="S258" s="194">
        <v>0</v>
      </c>
      <c r="T258" s="195">
        <f t="shared" si="7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157</v>
      </c>
      <c r="AT258" s="196" t="s">
        <v>153</v>
      </c>
      <c r="AU258" s="196" t="s">
        <v>83</v>
      </c>
      <c r="AY258" s="14" t="s">
        <v>151</v>
      </c>
      <c r="BE258" s="197">
        <f t="shared" si="74"/>
        <v>0</v>
      </c>
      <c r="BF258" s="197">
        <f t="shared" si="75"/>
        <v>0</v>
      </c>
      <c r="BG258" s="197">
        <f t="shared" si="76"/>
        <v>0</v>
      </c>
      <c r="BH258" s="197">
        <f t="shared" si="77"/>
        <v>0</v>
      </c>
      <c r="BI258" s="197">
        <f t="shared" si="78"/>
        <v>0</v>
      </c>
      <c r="BJ258" s="14" t="s">
        <v>81</v>
      </c>
      <c r="BK258" s="197">
        <f t="shared" si="79"/>
        <v>0</v>
      </c>
      <c r="BL258" s="14" t="s">
        <v>157</v>
      </c>
      <c r="BM258" s="196" t="s">
        <v>539</v>
      </c>
    </row>
    <row r="259" spans="1:65" s="2" customFormat="1" ht="24.15" customHeight="1">
      <c r="A259" s="31"/>
      <c r="B259" s="32"/>
      <c r="C259" s="184" t="s">
        <v>540</v>
      </c>
      <c r="D259" s="184" t="s">
        <v>153</v>
      </c>
      <c r="E259" s="185" t="s">
        <v>541</v>
      </c>
      <c r="F259" s="186" t="s">
        <v>542</v>
      </c>
      <c r="G259" s="187" t="s">
        <v>197</v>
      </c>
      <c r="H259" s="188">
        <v>8.7880000000000003</v>
      </c>
      <c r="I259" s="189"/>
      <c r="J259" s="190">
        <f t="shared" si="70"/>
        <v>0</v>
      </c>
      <c r="K259" s="191"/>
      <c r="L259" s="36"/>
      <c r="M259" s="192" t="s">
        <v>1</v>
      </c>
      <c r="N259" s="193" t="s">
        <v>38</v>
      </c>
      <c r="O259" s="68"/>
      <c r="P259" s="194">
        <f t="shared" si="71"/>
        <v>0</v>
      </c>
      <c r="Q259" s="194">
        <v>0</v>
      </c>
      <c r="R259" s="194">
        <f t="shared" si="72"/>
        <v>0</v>
      </c>
      <c r="S259" s="194">
        <v>0</v>
      </c>
      <c r="T259" s="195">
        <f t="shared" si="7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157</v>
      </c>
      <c r="AT259" s="196" t="s">
        <v>153</v>
      </c>
      <c r="AU259" s="196" t="s">
        <v>83</v>
      </c>
      <c r="AY259" s="14" t="s">
        <v>151</v>
      </c>
      <c r="BE259" s="197">
        <f t="shared" si="74"/>
        <v>0</v>
      </c>
      <c r="BF259" s="197">
        <f t="shared" si="75"/>
        <v>0</v>
      </c>
      <c r="BG259" s="197">
        <f t="shared" si="76"/>
        <v>0</v>
      </c>
      <c r="BH259" s="197">
        <f t="shared" si="77"/>
        <v>0</v>
      </c>
      <c r="BI259" s="197">
        <f t="shared" si="78"/>
        <v>0</v>
      </c>
      <c r="BJ259" s="14" t="s">
        <v>81</v>
      </c>
      <c r="BK259" s="197">
        <f t="shared" si="79"/>
        <v>0</v>
      </c>
      <c r="BL259" s="14" t="s">
        <v>157</v>
      </c>
      <c r="BM259" s="196" t="s">
        <v>543</v>
      </c>
    </row>
    <row r="260" spans="1:65" s="2" customFormat="1" ht="16.5" customHeight="1">
      <c r="A260" s="31"/>
      <c r="B260" s="32"/>
      <c r="C260" s="184" t="s">
        <v>544</v>
      </c>
      <c r="D260" s="184" t="s">
        <v>153</v>
      </c>
      <c r="E260" s="185" t="s">
        <v>545</v>
      </c>
      <c r="F260" s="186" t="s">
        <v>546</v>
      </c>
      <c r="G260" s="187" t="s">
        <v>197</v>
      </c>
      <c r="H260" s="188">
        <v>42.972999999999999</v>
      </c>
      <c r="I260" s="189"/>
      <c r="J260" s="190">
        <f t="shared" si="70"/>
        <v>0</v>
      </c>
      <c r="K260" s="191"/>
      <c r="L260" s="36"/>
      <c r="M260" s="192" t="s">
        <v>1</v>
      </c>
      <c r="N260" s="193" t="s">
        <v>38</v>
      </c>
      <c r="O260" s="68"/>
      <c r="P260" s="194">
        <f t="shared" si="71"/>
        <v>0</v>
      </c>
      <c r="Q260" s="194">
        <v>0</v>
      </c>
      <c r="R260" s="194">
        <f t="shared" si="72"/>
        <v>0</v>
      </c>
      <c r="S260" s="194">
        <v>0</v>
      </c>
      <c r="T260" s="195">
        <f t="shared" si="7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157</v>
      </c>
      <c r="AT260" s="196" t="s">
        <v>153</v>
      </c>
      <c r="AU260" s="196" t="s">
        <v>83</v>
      </c>
      <c r="AY260" s="14" t="s">
        <v>151</v>
      </c>
      <c r="BE260" s="197">
        <f t="shared" si="74"/>
        <v>0</v>
      </c>
      <c r="BF260" s="197">
        <f t="shared" si="75"/>
        <v>0</v>
      </c>
      <c r="BG260" s="197">
        <f t="shared" si="76"/>
        <v>0</v>
      </c>
      <c r="BH260" s="197">
        <f t="shared" si="77"/>
        <v>0</v>
      </c>
      <c r="BI260" s="197">
        <f t="shared" si="78"/>
        <v>0</v>
      </c>
      <c r="BJ260" s="14" t="s">
        <v>81</v>
      </c>
      <c r="BK260" s="197">
        <f t="shared" si="79"/>
        <v>0</v>
      </c>
      <c r="BL260" s="14" t="s">
        <v>157</v>
      </c>
      <c r="BM260" s="196" t="s">
        <v>547</v>
      </c>
    </row>
    <row r="261" spans="1:65" s="2" customFormat="1" ht="16.5" customHeight="1">
      <c r="A261" s="31"/>
      <c r="B261" s="32"/>
      <c r="C261" s="184" t="s">
        <v>548</v>
      </c>
      <c r="D261" s="184" t="s">
        <v>153</v>
      </c>
      <c r="E261" s="185" t="s">
        <v>549</v>
      </c>
      <c r="F261" s="186" t="s">
        <v>550</v>
      </c>
      <c r="G261" s="187" t="s">
        <v>197</v>
      </c>
      <c r="H261" s="188">
        <v>309.07799999999997</v>
      </c>
      <c r="I261" s="189"/>
      <c r="J261" s="190">
        <f t="shared" si="70"/>
        <v>0</v>
      </c>
      <c r="K261" s="191"/>
      <c r="L261" s="36"/>
      <c r="M261" s="192" t="s">
        <v>1</v>
      </c>
      <c r="N261" s="193" t="s">
        <v>38</v>
      </c>
      <c r="O261" s="68"/>
      <c r="P261" s="194">
        <f t="shared" si="71"/>
        <v>0</v>
      </c>
      <c r="Q261" s="194">
        <v>0</v>
      </c>
      <c r="R261" s="194">
        <f t="shared" si="72"/>
        <v>0</v>
      </c>
      <c r="S261" s="194">
        <v>0</v>
      </c>
      <c r="T261" s="195">
        <f t="shared" si="7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157</v>
      </c>
      <c r="AT261" s="196" t="s">
        <v>153</v>
      </c>
      <c r="AU261" s="196" t="s">
        <v>83</v>
      </c>
      <c r="AY261" s="14" t="s">
        <v>151</v>
      </c>
      <c r="BE261" s="197">
        <f t="shared" si="74"/>
        <v>0</v>
      </c>
      <c r="BF261" s="197">
        <f t="shared" si="75"/>
        <v>0</v>
      </c>
      <c r="BG261" s="197">
        <f t="shared" si="76"/>
        <v>0</v>
      </c>
      <c r="BH261" s="197">
        <f t="shared" si="77"/>
        <v>0</v>
      </c>
      <c r="BI261" s="197">
        <f t="shared" si="78"/>
        <v>0</v>
      </c>
      <c r="BJ261" s="14" t="s">
        <v>81</v>
      </c>
      <c r="BK261" s="197">
        <f t="shared" si="79"/>
        <v>0</v>
      </c>
      <c r="BL261" s="14" t="s">
        <v>157</v>
      </c>
      <c r="BM261" s="196" t="s">
        <v>551</v>
      </c>
    </row>
    <row r="262" spans="1:65" s="12" customFormat="1" ht="22.8" customHeight="1">
      <c r="B262" s="168"/>
      <c r="C262" s="169"/>
      <c r="D262" s="170" t="s">
        <v>72</v>
      </c>
      <c r="E262" s="182" t="s">
        <v>400</v>
      </c>
      <c r="F262" s="182" t="s">
        <v>552</v>
      </c>
      <c r="G262" s="169"/>
      <c r="H262" s="169"/>
      <c r="I262" s="172"/>
      <c r="J262" s="183">
        <f>BK262</f>
        <v>0</v>
      </c>
      <c r="K262" s="169"/>
      <c r="L262" s="174"/>
      <c r="M262" s="175"/>
      <c r="N262" s="176"/>
      <c r="O262" s="176"/>
      <c r="P262" s="177">
        <f>SUM(P263:P271)</f>
        <v>0</v>
      </c>
      <c r="Q262" s="176"/>
      <c r="R262" s="177">
        <f>SUM(R263:R271)</f>
        <v>2.8983599999999998</v>
      </c>
      <c r="S262" s="176"/>
      <c r="T262" s="178">
        <f>SUM(T263:T271)</f>
        <v>0</v>
      </c>
      <c r="AR262" s="179" t="s">
        <v>81</v>
      </c>
      <c r="AT262" s="180" t="s">
        <v>72</v>
      </c>
      <c r="AU262" s="180" t="s">
        <v>81</v>
      </c>
      <c r="AY262" s="179" t="s">
        <v>151</v>
      </c>
      <c r="BK262" s="181">
        <f>SUM(BK263:BK271)</f>
        <v>0</v>
      </c>
    </row>
    <row r="263" spans="1:65" s="2" customFormat="1" ht="24.15" customHeight="1">
      <c r="A263" s="31"/>
      <c r="B263" s="32"/>
      <c r="C263" s="184" t="s">
        <v>553</v>
      </c>
      <c r="D263" s="184" t="s">
        <v>153</v>
      </c>
      <c r="E263" s="185" t="s">
        <v>554</v>
      </c>
      <c r="F263" s="186" t="s">
        <v>555</v>
      </c>
      <c r="G263" s="187" t="s">
        <v>287</v>
      </c>
      <c r="H263" s="188">
        <v>5</v>
      </c>
      <c r="I263" s="189"/>
      <c r="J263" s="190">
        <f t="shared" ref="J263:J271" si="80">ROUND(I263*H263,2)</f>
        <v>0</v>
      </c>
      <c r="K263" s="191"/>
      <c r="L263" s="36"/>
      <c r="M263" s="192" t="s">
        <v>1</v>
      </c>
      <c r="N263" s="193" t="s">
        <v>38</v>
      </c>
      <c r="O263" s="68"/>
      <c r="P263" s="194">
        <f t="shared" ref="P263:P271" si="81">O263*H263</f>
        <v>0</v>
      </c>
      <c r="Q263" s="194">
        <v>0</v>
      </c>
      <c r="R263" s="194">
        <f t="shared" ref="R263:R271" si="82">Q263*H263</f>
        <v>0</v>
      </c>
      <c r="S263" s="194">
        <v>0</v>
      </c>
      <c r="T263" s="195">
        <f t="shared" ref="T263:T271" si="83"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157</v>
      </c>
      <c r="AT263" s="196" t="s">
        <v>153</v>
      </c>
      <c r="AU263" s="196" t="s">
        <v>83</v>
      </c>
      <c r="AY263" s="14" t="s">
        <v>151</v>
      </c>
      <c r="BE263" s="197">
        <f t="shared" ref="BE263:BE271" si="84">IF(N263="základní",J263,0)</f>
        <v>0</v>
      </c>
      <c r="BF263" s="197">
        <f t="shared" ref="BF263:BF271" si="85">IF(N263="snížená",J263,0)</f>
        <v>0</v>
      </c>
      <c r="BG263" s="197">
        <f t="shared" ref="BG263:BG271" si="86">IF(N263="zákl. přenesená",J263,0)</f>
        <v>0</v>
      </c>
      <c r="BH263" s="197">
        <f t="shared" ref="BH263:BH271" si="87">IF(N263="sníž. přenesená",J263,0)</f>
        <v>0</v>
      </c>
      <c r="BI263" s="197">
        <f t="shared" ref="BI263:BI271" si="88">IF(N263="nulová",J263,0)</f>
        <v>0</v>
      </c>
      <c r="BJ263" s="14" t="s">
        <v>81</v>
      </c>
      <c r="BK263" s="197">
        <f t="shared" ref="BK263:BK271" si="89">ROUND(I263*H263,2)</f>
        <v>0</v>
      </c>
      <c r="BL263" s="14" t="s">
        <v>157</v>
      </c>
      <c r="BM263" s="196" t="s">
        <v>556</v>
      </c>
    </row>
    <row r="264" spans="1:65" s="2" customFormat="1" ht="24.15" customHeight="1">
      <c r="A264" s="31"/>
      <c r="B264" s="32"/>
      <c r="C264" s="198" t="s">
        <v>557</v>
      </c>
      <c r="D264" s="198" t="s">
        <v>323</v>
      </c>
      <c r="E264" s="199" t="s">
        <v>558</v>
      </c>
      <c r="F264" s="200" t="s">
        <v>559</v>
      </c>
      <c r="G264" s="201" t="s">
        <v>287</v>
      </c>
      <c r="H264" s="202">
        <v>3</v>
      </c>
      <c r="I264" s="203"/>
      <c r="J264" s="204">
        <f t="shared" si="80"/>
        <v>0</v>
      </c>
      <c r="K264" s="205"/>
      <c r="L264" s="206"/>
      <c r="M264" s="207" t="s">
        <v>1</v>
      </c>
      <c r="N264" s="208" t="s">
        <v>38</v>
      </c>
      <c r="O264" s="68"/>
      <c r="P264" s="194">
        <f t="shared" si="81"/>
        <v>0</v>
      </c>
      <c r="Q264" s="194">
        <v>1.225E-2</v>
      </c>
      <c r="R264" s="194">
        <f t="shared" si="82"/>
        <v>3.6750000000000005E-2</v>
      </c>
      <c r="S264" s="194">
        <v>0</v>
      </c>
      <c r="T264" s="195">
        <f t="shared" si="8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181</v>
      </c>
      <c r="AT264" s="196" t="s">
        <v>323</v>
      </c>
      <c r="AU264" s="196" t="s">
        <v>83</v>
      </c>
      <c r="AY264" s="14" t="s">
        <v>151</v>
      </c>
      <c r="BE264" s="197">
        <f t="shared" si="84"/>
        <v>0</v>
      </c>
      <c r="BF264" s="197">
        <f t="shared" si="85"/>
        <v>0</v>
      </c>
      <c r="BG264" s="197">
        <f t="shared" si="86"/>
        <v>0</v>
      </c>
      <c r="BH264" s="197">
        <f t="shared" si="87"/>
        <v>0</v>
      </c>
      <c r="BI264" s="197">
        <f t="shared" si="88"/>
        <v>0</v>
      </c>
      <c r="BJ264" s="14" t="s">
        <v>81</v>
      </c>
      <c r="BK264" s="197">
        <f t="shared" si="89"/>
        <v>0</v>
      </c>
      <c r="BL264" s="14" t="s">
        <v>157</v>
      </c>
      <c r="BM264" s="196" t="s">
        <v>560</v>
      </c>
    </row>
    <row r="265" spans="1:65" s="2" customFormat="1" ht="24.15" customHeight="1">
      <c r="A265" s="31"/>
      <c r="B265" s="32"/>
      <c r="C265" s="198" t="s">
        <v>333</v>
      </c>
      <c r="D265" s="198" t="s">
        <v>323</v>
      </c>
      <c r="E265" s="199" t="s">
        <v>561</v>
      </c>
      <c r="F265" s="200" t="s">
        <v>562</v>
      </c>
      <c r="G265" s="201" t="s">
        <v>287</v>
      </c>
      <c r="H265" s="202">
        <v>2</v>
      </c>
      <c r="I265" s="203"/>
      <c r="J265" s="204">
        <f t="shared" si="80"/>
        <v>0</v>
      </c>
      <c r="K265" s="205"/>
      <c r="L265" s="206"/>
      <c r="M265" s="207" t="s">
        <v>1</v>
      </c>
      <c r="N265" s="208" t="s">
        <v>38</v>
      </c>
      <c r="O265" s="68"/>
      <c r="P265" s="194">
        <f t="shared" si="81"/>
        <v>0</v>
      </c>
      <c r="Q265" s="194">
        <v>1.2489999999999999E-2</v>
      </c>
      <c r="R265" s="194">
        <f t="shared" si="82"/>
        <v>2.4979999999999999E-2</v>
      </c>
      <c r="S265" s="194">
        <v>0</v>
      </c>
      <c r="T265" s="195">
        <f t="shared" si="8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6" t="s">
        <v>181</v>
      </c>
      <c r="AT265" s="196" t="s">
        <v>323</v>
      </c>
      <c r="AU265" s="196" t="s">
        <v>83</v>
      </c>
      <c r="AY265" s="14" t="s">
        <v>151</v>
      </c>
      <c r="BE265" s="197">
        <f t="shared" si="84"/>
        <v>0</v>
      </c>
      <c r="BF265" s="197">
        <f t="shared" si="85"/>
        <v>0</v>
      </c>
      <c r="BG265" s="197">
        <f t="shared" si="86"/>
        <v>0</v>
      </c>
      <c r="BH265" s="197">
        <f t="shared" si="87"/>
        <v>0</v>
      </c>
      <c r="BI265" s="197">
        <f t="shared" si="88"/>
        <v>0</v>
      </c>
      <c r="BJ265" s="14" t="s">
        <v>81</v>
      </c>
      <c r="BK265" s="197">
        <f t="shared" si="89"/>
        <v>0</v>
      </c>
      <c r="BL265" s="14" t="s">
        <v>157</v>
      </c>
      <c r="BM265" s="196" t="s">
        <v>563</v>
      </c>
    </row>
    <row r="266" spans="1:65" s="2" customFormat="1" ht="24.15" customHeight="1">
      <c r="A266" s="31"/>
      <c r="B266" s="32"/>
      <c r="C266" s="184" t="s">
        <v>564</v>
      </c>
      <c r="D266" s="184" t="s">
        <v>153</v>
      </c>
      <c r="E266" s="185" t="s">
        <v>565</v>
      </c>
      <c r="F266" s="186" t="s">
        <v>566</v>
      </c>
      <c r="G266" s="187" t="s">
        <v>287</v>
      </c>
      <c r="H266" s="188">
        <v>1</v>
      </c>
      <c r="I266" s="189"/>
      <c r="J266" s="190">
        <f t="shared" si="80"/>
        <v>0</v>
      </c>
      <c r="K266" s="191"/>
      <c r="L266" s="36"/>
      <c r="M266" s="192" t="s">
        <v>1</v>
      </c>
      <c r="N266" s="193" t="s">
        <v>38</v>
      </c>
      <c r="O266" s="68"/>
      <c r="P266" s="194">
        <f t="shared" si="81"/>
        <v>0</v>
      </c>
      <c r="Q266" s="194">
        <v>0</v>
      </c>
      <c r="R266" s="194">
        <f t="shared" si="82"/>
        <v>0</v>
      </c>
      <c r="S266" s="194">
        <v>0</v>
      </c>
      <c r="T266" s="195">
        <f t="shared" si="8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157</v>
      </c>
      <c r="AT266" s="196" t="s">
        <v>153</v>
      </c>
      <c r="AU266" s="196" t="s">
        <v>83</v>
      </c>
      <c r="AY266" s="14" t="s">
        <v>151</v>
      </c>
      <c r="BE266" s="197">
        <f t="shared" si="84"/>
        <v>0</v>
      </c>
      <c r="BF266" s="197">
        <f t="shared" si="85"/>
        <v>0</v>
      </c>
      <c r="BG266" s="197">
        <f t="shared" si="86"/>
        <v>0</v>
      </c>
      <c r="BH266" s="197">
        <f t="shared" si="87"/>
        <v>0</v>
      </c>
      <c r="BI266" s="197">
        <f t="shared" si="88"/>
        <v>0</v>
      </c>
      <c r="BJ266" s="14" t="s">
        <v>81</v>
      </c>
      <c r="BK266" s="197">
        <f t="shared" si="89"/>
        <v>0</v>
      </c>
      <c r="BL266" s="14" t="s">
        <v>157</v>
      </c>
      <c r="BM266" s="196" t="s">
        <v>567</v>
      </c>
    </row>
    <row r="267" spans="1:65" s="2" customFormat="1" ht="24.15" customHeight="1">
      <c r="A267" s="31"/>
      <c r="B267" s="32"/>
      <c r="C267" s="198" t="s">
        <v>568</v>
      </c>
      <c r="D267" s="198" t="s">
        <v>323</v>
      </c>
      <c r="E267" s="199" t="s">
        <v>569</v>
      </c>
      <c r="F267" s="200" t="s">
        <v>570</v>
      </c>
      <c r="G267" s="201" t="s">
        <v>287</v>
      </c>
      <c r="H267" s="202">
        <v>1</v>
      </c>
      <c r="I267" s="203"/>
      <c r="J267" s="204">
        <f t="shared" si="80"/>
        <v>0</v>
      </c>
      <c r="K267" s="205"/>
      <c r="L267" s="206"/>
      <c r="M267" s="207" t="s">
        <v>1</v>
      </c>
      <c r="N267" s="208" t="s">
        <v>38</v>
      </c>
      <c r="O267" s="68"/>
      <c r="P267" s="194">
        <f t="shared" si="81"/>
        <v>0</v>
      </c>
      <c r="Q267" s="194">
        <v>1.524E-2</v>
      </c>
      <c r="R267" s="194">
        <f t="shared" si="82"/>
        <v>1.524E-2</v>
      </c>
      <c r="S267" s="194">
        <v>0</v>
      </c>
      <c r="T267" s="195">
        <f t="shared" si="8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181</v>
      </c>
      <c r="AT267" s="196" t="s">
        <v>323</v>
      </c>
      <c r="AU267" s="196" t="s">
        <v>83</v>
      </c>
      <c r="AY267" s="14" t="s">
        <v>151</v>
      </c>
      <c r="BE267" s="197">
        <f t="shared" si="84"/>
        <v>0</v>
      </c>
      <c r="BF267" s="197">
        <f t="shared" si="85"/>
        <v>0</v>
      </c>
      <c r="BG267" s="197">
        <f t="shared" si="86"/>
        <v>0</v>
      </c>
      <c r="BH267" s="197">
        <f t="shared" si="87"/>
        <v>0</v>
      </c>
      <c r="BI267" s="197">
        <f t="shared" si="88"/>
        <v>0</v>
      </c>
      <c r="BJ267" s="14" t="s">
        <v>81</v>
      </c>
      <c r="BK267" s="197">
        <f t="shared" si="89"/>
        <v>0</v>
      </c>
      <c r="BL267" s="14" t="s">
        <v>157</v>
      </c>
      <c r="BM267" s="196" t="s">
        <v>571</v>
      </c>
    </row>
    <row r="268" spans="1:65" s="2" customFormat="1" ht="24.15" customHeight="1">
      <c r="A268" s="31"/>
      <c r="B268" s="32"/>
      <c r="C268" s="184" t="s">
        <v>572</v>
      </c>
      <c r="D268" s="184" t="s">
        <v>153</v>
      </c>
      <c r="E268" s="185" t="s">
        <v>573</v>
      </c>
      <c r="F268" s="186" t="s">
        <v>574</v>
      </c>
      <c r="G268" s="187" t="s">
        <v>287</v>
      </c>
      <c r="H268" s="188">
        <v>5</v>
      </c>
      <c r="I268" s="189"/>
      <c r="J268" s="190">
        <f t="shared" si="80"/>
        <v>0</v>
      </c>
      <c r="K268" s="191"/>
      <c r="L268" s="36"/>
      <c r="M268" s="192" t="s">
        <v>1</v>
      </c>
      <c r="N268" s="193" t="s">
        <v>38</v>
      </c>
      <c r="O268" s="68"/>
      <c r="P268" s="194">
        <f t="shared" si="81"/>
        <v>0</v>
      </c>
      <c r="Q268" s="194">
        <v>0.44169999999999998</v>
      </c>
      <c r="R268" s="194">
        <f t="shared" si="82"/>
        <v>2.2084999999999999</v>
      </c>
      <c r="S268" s="194">
        <v>0</v>
      </c>
      <c r="T268" s="195">
        <f t="shared" si="8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157</v>
      </c>
      <c r="AT268" s="196" t="s">
        <v>153</v>
      </c>
      <c r="AU268" s="196" t="s">
        <v>83</v>
      </c>
      <c r="AY268" s="14" t="s">
        <v>151</v>
      </c>
      <c r="BE268" s="197">
        <f t="shared" si="84"/>
        <v>0</v>
      </c>
      <c r="BF268" s="197">
        <f t="shared" si="85"/>
        <v>0</v>
      </c>
      <c r="BG268" s="197">
        <f t="shared" si="86"/>
        <v>0</v>
      </c>
      <c r="BH268" s="197">
        <f t="shared" si="87"/>
        <v>0</v>
      </c>
      <c r="BI268" s="197">
        <f t="shared" si="88"/>
        <v>0</v>
      </c>
      <c r="BJ268" s="14" t="s">
        <v>81</v>
      </c>
      <c r="BK268" s="197">
        <f t="shared" si="89"/>
        <v>0</v>
      </c>
      <c r="BL268" s="14" t="s">
        <v>157</v>
      </c>
      <c r="BM268" s="196" t="s">
        <v>575</v>
      </c>
    </row>
    <row r="269" spans="1:65" s="2" customFormat="1" ht="37.799999999999997" customHeight="1">
      <c r="A269" s="31"/>
      <c r="B269" s="32"/>
      <c r="C269" s="198" t="s">
        <v>576</v>
      </c>
      <c r="D269" s="198" t="s">
        <v>323</v>
      </c>
      <c r="E269" s="199" t="s">
        <v>577</v>
      </c>
      <c r="F269" s="200" t="s">
        <v>578</v>
      </c>
      <c r="G269" s="201" t="s">
        <v>287</v>
      </c>
      <c r="H269" s="202">
        <v>4</v>
      </c>
      <c r="I269" s="203"/>
      <c r="J269" s="204">
        <f t="shared" si="80"/>
        <v>0</v>
      </c>
      <c r="K269" s="205"/>
      <c r="L269" s="206"/>
      <c r="M269" s="207" t="s">
        <v>1</v>
      </c>
      <c r="N269" s="208" t="s">
        <v>38</v>
      </c>
      <c r="O269" s="68"/>
      <c r="P269" s="194">
        <f t="shared" si="81"/>
        <v>0</v>
      </c>
      <c r="Q269" s="194">
        <v>1.2489999999999999E-2</v>
      </c>
      <c r="R269" s="194">
        <f t="shared" si="82"/>
        <v>4.9959999999999997E-2</v>
      </c>
      <c r="S269" s="194">
        <v>0</v>
      </c>
      <c r="T269" s="195">
        <f t="shared" si="8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181</v>
      </c>
      <c r="AT269" s="196" t="s">
        <v>323</v>
      </c>
      <c r="AU269" s="196" t="s">
        <v>83</v>
      </c>
      <c r="AY269" s="14" t="s">
        <v>151</v>
      </c>
      <c r="BE269" s="197">
        <f t="shared" si="84"/>
        <v>0</v>
      </c>
      <c r="BF269" s="197">
        <f t="shared" si="85"/>
        <v>0</v>
      </c>
      <c r="BG269" s="197">
        <f t="shared" si="86"/>
        <v>0</v>
      </c>
      <c r="BH269" s="197">
        <f t="shared" si="87"/>
        <v>0</v>
      </c>
      <c r="BI269" s="197">
        <f t="shared" si="88"/>
        <v>0</v>
      </c>
      <c r="BJ269" s="14" t="s">
        <v>81</v>
      </c>
      <c r="BK269" s="197">
        <f t="shared" si="89"/>
        <v>0</v>
      </c>
      <c r="BL269" s="14" t="s">
        <v>157</v>
      </c>
      <c r="BM269" s="196" t="s">
        <v>579</v>
      </c>
    </row>
    <row r="270" spans="1:65" s="2" customFormat="1" ht="24.15" customHeight="1">
      <c r="A270" s="31"/>
      <c r="B270" s="32"/>
      <c r="C270" s="184" t="s">
        <v>580</v>
      </c>
      <c r="D270" s="184" t="s">
        <v>153</v>
      </c>
      <c r="E270" s="185" t="s">
        <v>581</v>
      </c>
      <c r="F270" s="186" t="s">
        <v>582</v>
      </c>
      <c r="G270" s="187" t="s">
        <v>287</v>
      </c>
      <c r="H270" s="188">
        <v>1</v>
      </c>
      <c r="I270" s="189"/>
      <c r="J270" s="190">
        <f t="shared" si="80"/>
        <v>0</v>
      </c>
      <c r="K270" s="191"/>
      <c r="L270" s="36"/>
      <c r="M270" s="192" t="s">
        <v>1</v>
      </c>
      <c r="N270" s="193" t="s">
        <v>38</v>
      </c>
      <c r="O270" s="68"/>
      <c r="P270" s="194">
        <f t="shared" si="81"/>
        <v>0</v>
      </c>
      <c r="Q270" s="194">
        <v>0.54769000000000001</v>
      </c>
      <c r="R270" s="194">
        <f t="shared" si="82"/>
        <v>0.54769000000000001</v>
      </c>
      <c r="S270" s="194">
        <v>0</v>
      </c>
      <c r="T270" s="195">
        <f t="shared" si="8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157</v>
      </c>
      <c r="AT270" s="196" t="s">
        <v>153</v>
      </c>
      <c r="AU270" s="196" t="s">
        <v>83</v>
      </c>
      <c r="AY270" s="14" t="s">
        <v>151</v>
      </c>
      <c r="BE270" s="197">
        <f t="shared" si="84"/>
        <v>0</v>
      </c>
      <c r="BF270" s="197">
        <f t="shared" si="85"/>
        <v>0</v>
      </c>
      <c r="BG270" s="197">
        <f t="shared" si="86"/>
        <v>0</v>
      </c>
      <c r="BH270" s="197">
        <f t="shared" si="87"/>
        <v>0</v>
      </c>
      <c r="BI270" s="197">
        <f t="shared" si="88"/>
        <v>0</v>
      </c>
      <c r="BJ270" s="14" t="s">
        <v>81</v>
      </c>
      <c r="BK270" s="197">
        <f t="shared" si="89"/>
        <v>0</v>
      </c>
      <c r="BL270" s="14" t="s">
        <v>157</v>
      </c>
      <c r="BM270" s="196" t="s">
        <v>583</v>
      </c>
    </row>
    <row r="271" spans="1:65" s="2" customFormat="1" ht="37.799999999999997" customHeight="1">
      <c r="A271" s="31"/>
      <c r="B271" s="32"/>
      <c r="C271" s="198" t="s">
        <v>584</v>
      </c>
      <c r="D271" s="198" t="s">
        <v>323</v>
      </c>
      <c r="E271" s="199" t="s">
        <v>585</v>
      </c>
      <c r="F271" s="200" t="s">
        <v>586</v>
      </c>
      <c r="G271" s="201" t="s">
        <v>287</v>
      </c>
      <c r="H271" s="202">
        <v>1</v>
      </c>
      <c r="I271" s="203"/>
      <c r="J271" s="204">
        <f t="shared" si="80"/>
        <v>0</v>
      </c>
      <c r="K271" s="205"/>
      <c r="L271" s="206"/>
      <c r="M271" s="207" t="s">
        <v>1</v>
      </c>
      <c r="N271" s="208" t="s">
        <v>38</v>
      </c>
      <c r="O271" s="68"/>
      <c r="P271" s="194">
        <f t="shared" si="81"/>
        <v>0</v>
      </c>
      <c r="Q271" s="194">
        <v>1.524E-2</v>
      </c>
      <c r="R271" s="194">
        <f t="shared" si="82"/>
        <v>1.524E-2</v>
      </c>
      <c r="S271" s="194">
        <v>0</v>
      </c>
      <c r="T271" s="195">
        <f t="shared" si="8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6" t="s">
        <v>181</v>
      </c>
      <c r="AT271" s="196" t="s">
        <v>323</v>
      </c>
      <c r="AU271" s="196" t="s">
        <v>83</v>
      </c>
      <c r="AY271" s="14" t="s">
        <v>151</v>
      </c>
      <c r="BE271" s="197">
        <f t="shared" si="84"/>
        <v>0</v>
      </c>
      <c r="BF271" s="197">
        <f t="shared" si="85"/>
        <v>0</v>
      </c>
      <c r="BG271" s="197">
        <f t="shared" si="86"/>
        <v>0</v>
      </c>
      <c r="BH271" s="197">
        <f t="shared" si="87"/>
        <v>0</v>
      </c>
      <c r="BI271" s="197">
        <f t="shared" si="88"/>
        <v>0</v>
      </c>
      <c r="BJ271" s="14" t="s">
        <v>81</v>
      </c>
      <c r="BK271" s="197">
        <f t="shared" si="89"/>
        <v>0</v>
      </c>
      <c r="BL271" s="14" t="s">
        <v>157</v>
      </c>
      <c r="BM271" s="196" t="s">
        <v>587</v>
      </c>
    </row>
    <row r="272" spans="1:65" s="12" customFormat="1" ht="22.8" customHeight="1">
      <c r="B272" s="168"/>
      <c r="C272" s="169"/>
      <c r="D272" s="170" t="s">
        <v>72</v>
      </c>
      <c r="E272" s="182" t="s">
        <v>517</v>
      </c>
      <c r="F272" s="182" t="s">
        <v>588</v>
      </c>
      <c r="G272" s="169"/>
      <c r="H272" s="169"/>
      <c r="I272" s="172"/>
      <c r="J272" s="183">
        <f>BK272</f>
        <v>0</v>
      </c>
      <c r="K272" s="169"/>
      <c r="L272" s="174"/>
      <c r="M272" s="175"/>
      <c r="N272" s="176"/>
      <c r="O272" s="176"/>
      <c r="P272" s="177">
        <f>SUM(P273:P277)</f>
        <v>0</v>
      </c>
      <c r="Q272" s="176"/>
      <c r="R272" s="177">
        <f>SUM(R273:R277)</f>
        <v>0</v>
      </c>
      <c r="S272" s="176"/>
      <c r="T272" s="178">
        <f>SUM(T273:T277)</f>
        <v>0</v>
      </c>
      <c r="AR272" s="179" t="s">
        <v>81</v>
      </c>
      <c r="AT272" s="180" t="s">
        <v>72</v>
      </c>
      <c r="AU272" s="180" t="s">
        <v>81</v>
      </c>
      <c r="AY272" s="179" t="s">
        <v>151</v>
      </c>
      <c r="BK272" s="181">
        <f>SUM(BK273:BK277)</f>
        <v>0</v>
      </c>
    </row>
    <row r="273" spans="1:65" s="2" customFormat="1" ht="33" customHeight="1">
      <c r="A273" s="31"/>
      <c r="B273" s="32"/>
      <c r="C273" s="184" t="s">
        <v>589</v>
      </c>
      <c r="D273" s="184" t="s">
        <v>153</v>
      </c>
      <c r="E273" s="185" t="s">
        <v>590</v>
      </c>
      <c r="F273" s="186" t="s">
        <v>591</v>
      </c>
      <c r="G273" s="187" t="s">
        <v>197</v>
      </c>
      <c r="H273" s="188">
        <v>306.43599999999998</v>
      </c>
      <c r="I273" s="189"/>
      <c r="J273" s="190">
        <f>ROUND(I273*H273,2)</f>
        <v>0</v>
      </c>
      <c r="K273" s="191"/>
      <c r="L273" s="36"/>
      <c r="M273" s="192" t="s">
        <v>1</v>
      </c>
      <c r="N273" s="193" t="s">
        <v>38</v>
      </c>
      <c r="O273" s="68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6" t="s">
        <v>157</v>
      </c>
      <c r="AT273" s="196" t="s">
        <v>153</v>
      </c>
      <c r="AU273" s="196" t="s">
        <v>83</v>
      </c>
      <c r="AY273" s="14" t="s">
        <v>151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4" t="s">
        <v>81</v>
      </c>
      <c r="BK273" s="197">
        <f>ROUND(I273*H273,2)</f>
        <v>0</v>
      </c>
      <c r="BL273" s="14" t="s">
        <v>157</v>
      </c>
      <c r="BM273" s="196" t="s">
        <v>592</v>
      </c>
    </row>
    <row r="274" spans="1:65" s="2" customFormat="1" ht="33" customHeight="1">
      <c r="A274" s="31"/>
      <c r="B274" s="32"/>
      <c r="C274" s="184" t="s">
        <v>593</v>
      </c>
      <c r="D274" s="184" t="s">
        <v>153</v>
      </c>
      <c r="E274" s="185" t="s">
        <v>594</v>
      </c>
      <c r="F274" s="186" t="s">
        <v>595</v>
      </c>
      <c r="G274" s="187" t="s">
        <v>197</v>
      </c>
      <c r="H274" s="188">
        <v>18386.16</v>
      </c>
      <c r="I274" s="189"/>
      <c r="J274" s="190">
        <f>ROUND(I274*H274,2)</f>
        <v>0</v>
      </c>
      <c r="K274" s="191"/>
      <c r="L274" s="36"/>
      <c r="M274" s="192" t="s">
        <v>1</v>
      </c>
      <c r="N274" s="193" t="s">
        <v>38</v>
      </c>
      <c r="O274" s="68"/>
      <c r="P274" s="194">
        <f>O274*H274</f>
        <v>0</v>
      </c>
      <c r="Q274" s="194">
        <v>0</v>
      </c>
      <c r="R274" s="194">
        <f>Q274*H274</f>
        <v>0</v>
      </c>
      <c r="S274" s="194">
        <v>0</v>
      </c>
      <c r="T274" s="195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157</v>
      </c>
      <c r="AT274" s="196" t="s">
        <v>153</v>
      </c>
      <c r="AU274" s="196" t="s">
        <v>83</v>
      </c>
      <c r="AY274" s="14" t="s">
        <v>151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4" t="s">
        <v>81</v>
      </c>
      <c r="BK274" s="197">
        <f>ROUND(I274*H274,2)</f>
        <v>0</v>
      </c>
      <c r="BL274" s="14" t="s">
        <v>157</v>
      </c>
      <c r="BM274" s="196" t="s">
        <v>596</v>
      </c>
    </row>
    <row r="275" spans="1:65" s="2" customFormat="1" ht="33" customHeight="1">
      <c r="A275" s="31"/>
      <c r="B275" s="32"/>
      <c r="C275" s="184" t="s">
        <v>597</v>
      </c>
      <c r="D275" s="184" t="s">
        <v>153</v>
      </c>
      <c r="E275" s="185" t="s">
        <v>598</v>
      </c>
      <c r="F275" s="186" t="s">
        <v>599</v>
      </c>
      <c r="G275" s="187" t="s">
        <v>197</v>
      </c>
      <c r="H275" s="188">
        <v>306.43599999999998</v>
      </c>
      <c r="I275" s="189"/>
      <c r="J275" s="190">
        <f>ROUND(I275*H275,2)</f>
        <v>0</v>
      </c>
      <c r="K275" s="191"/>
      <c r="L275" s="36"/>
      <c r="M275" s="192" t="s">
        <v>1</v>
      </c>
      <c r="N275" s="193" t="s">
        <v>38</v>
      </c>
      <c r="O275" s="68"/>
      <c r="P275" s="194">
        <f>O275*H275</f>
        <v>0</v>
      </c>
      <c r="Q275" s="194">
        <v>0</v>
      </c>
      <c r="R275" s="194">
        <f>Q275*H275</f>
        <v>0</v>
      </c>
      <c r="S275" s="194">
        <v>0</v>
      </c>
      <c r="T275" s="195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157</v>
      </c>
      <c r="AT275" s="196" t="s">
        <v>153</v>
      </c>
      <c r="AU275" s="196" t="s">
        <v>83</v>
      </c>
      <c r="AY275" s="14" t="s">
        <v>151</v>
      </c>
      <c r="BE275" s="197">
        <f>IF(N275="základní",J275,0)</f>
        <v>0</v>
      </c>
      <c r="BF275" s="197">
        <f>IF(N275="snížená",J275,0)</f>
        <v>0</v>
      </c>
      <c r="BG275" s="197">
        <f>IF(N275="zákl. přenesená",J275,0)</f>
        <v>0</v>
      </c>
      <c r="BH275" s="197">
        <f>IF(N275="sníž. přenesená",J275,0)</f>
        <v>0</v>
      </c>
      <c r="BI275" s="197">
        <f>IF(N275="nulová",J275,0)</f>
        <v>0</v>
      </c>
      <c r="BJ275" s="14" t="s">
        <v>81</v>
      </c>
      <c r="BK275" s="197">
        <f>ROUND(I275*H275,2)</f>
        <v>0</v>
      </c>
      <c r="BL275" s="14" t="s">
        <v>157</v>
      </c>
      <c r="BM275" s="196" t="s">
        <v>600</v>
      </c>
    </row>
    <row r="276" spans="1:65" s="2" customFormat="1" ht="33" customHeight="1">
      <c r="A276" s="31"/>
      <c r="B276" s="32"/>
      <c r="C276" s="184" t="s">
        <v>601</v>
      </c>
      <c r="D276" s="184" t="s">
        <v>153</v>
      </c>
      <c r="E276" s="185" t="s">
        <v>602</v>
      </c>
      <c r="F276" s="186" t="s">
        <v>603</v>
      </c>
      <c r="G276" s="187" t="s">
        <v>197</v>
      </c>
      <c r="H276" s="188">
        <v>154.21100000000001</v>
      </c>
      <c r="I276" s="189"/>
      <c r="J276" s="190">
        <f>ROUND(I276*H276,2)</f>
        <v>0</v>
      </c>
      <c r="K276" s="191"/>
      <c r="L276" s="36"/>
      <c r="M276" s="192" t="s">
        <v>1</v>
      </c>
      <c r="N276" s="193" t="s">
        <v>38</v>
      </c>
      <c r="O276" s="68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157</v>
      </c>
      <c r="AT276" s="196" t="s">
        <v>153</v>
      </c>
      <c r="AU276" s="196" t="s">
        <v>83</v>
      </c>
      <c r="AY276" s="14" t="s">
        <v>151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4" t="s">
        <v>81</v>
      </c>
      <c r="BK276" s="197">
        <f>ROUND(I276*H276,2)</f>
        <v>0</v>
      </c>
      <c r="BL276" s="14" t="s">
        <v>157</v>
      </c>
      <c r="BM276" s="196" t="s">
        <v>604</v>
      </c>
    </row>
    <row r="277" spans="1:65" s="2" customFormat="1" ht="33" customHeight="1">
      <c r="A277" s="31"/>
      <c r="B277" s="32"/>
      <c r="C277" s="184" t="s">
        <v>605</v>
      </c>
      <c r="D277" s="184" t="s">
        <v>153</v>
      </c>
      <c r="E277" s="185" t="s">
        <v>606</v>
      </c>
      <c r="F277" s="186" t="s">
        <v>607</v>
      </c>
      <c r="G277" s="187" t="s">
        <v>197</v>
      </c>
      <c r="H277" s="188">
        <v>54.911999999999999</v>
      </c>
      <c r="I277" s="189"/>
      <c r="J277" s="190">
        <f>ROUND(I277*H277,2)</f>
        <v>0</v>
      </c>
      <c r="K277" s="191"/>
      <c r="L277" s="36"/>
      <c r="M277" s="192" t="s">
        <v>1</v>
      </c>
      <c r="N277" s="193" t="s">
        <v>38</v>
      </c>
      <c r="O277" s="68"/>
      <c r="P277" s="194">
        <f>O277*H277</f>
        <v>0</v>
      </c>
      <c r="Q277" s="194">
        <v>0</v>
      </c>
      <c r="R277" s="194">
        <f>Q277*H277</f>
        <v>0</v>
      </c>
      <c r="S277" s="194">
        <v>0</v>
      </c>
      <c r="T277" s="195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157</v>
      </c>
      <c r="AT277" s="196" t="s">
        <v>153</v>
      </c>
      <c r="AU277" s="196" t="s">
        <v>83</v>
      </c>
      <c r="AY277" s="14" t="s">
        <v>151</v>
      </c>
      <c r="BE277" s="197">
        <f>IF(N277="základní",J277,0)</f>
        <v>0</v>
      </c>
      <c r="BF277" s="197">
        <f>IF(N277="snížená",J277,0)</f>
        <v>0</v>
      </c>
      <c r="BG277" s="197">
        <f>IF(N277="zákl. přenesená",J277,0)</f>
        <v>0</v>
      </c>
      <c r="BH277" s="197">
        <f>IF(N277="sníž. přenesená",J277,0)</f>
        <v>0</v>
      </c>
      <c r="BI277" s="197">
        <f>IF(N277="nulová",J277,0)</f>
        <v>0</v>
      </c>
      <c r="BJ277" s="14" t="s">
        <v>81</v>
      </c>
      <c r="BK277" s="197">
        <f>ROUND(I277*H277,2)</f>
        <v>0</v>
      </c>
      <c r="BL277" s="14" t="s">
        <v>157</v>
      </c>
      <c r="BM277" s="196" t="s">
        <v>608</v>
      </c>
    </row>
    <row r="278" spans="1:65" s="12" customFormat="1" ht="22.8" customHeight="1">
      <c r="B278" s="168"/>
      <c r="C278" s="169"/>
      <c r="D278" s="170" t="s">
        <v>72</v>
      </c>
      <c r="E278" s="182" t="s">
        <v>609</v>
      </c>
      <c r="F278" s="182" t="s">
        <v>610</v>
      </c>
      <c r="G278" s="169"/>
      <c r="H278" s="169"/>
      <c r="I278" s="172"/>
      <c r="J278" s="183">
        <f>BK278</f>
        <v>0</v>
      </c>
      <c r="K278" s="169"/>
      <c r="L278" s="174"/>
      <c r="M278" s="175"/>
      <c r="N278" s="176"/>
      <c r="O278" s="176"/>
      <c r="P278" s="177">
        <f>P279</f>
        <v>0</v>
      </c>
      <c r="Q278" s="176"/>
      <c r="R278" s="177">
        <f>R279</f>
        <v>0</v>
      </c>
      <c r="S278" s="176"/>
      <c r="T278" s="178">
        <f>T279</f>
        <v>0</v>
      </c>
      <c r="AR278" s="179" t="s">
        <v>81</v>
      </c>
      <c r="AT278" s="180" t="s">
        <v>72</v>
      </c>
      <c r="AU278" s="180" t="s">
        <v>81</v>
      </c>
      <c r="AY278" s="179" t="s">
        <v>151</v>
      </c>
      <c r="BK278" s="181">
        <f>BK279</f>
        <v>0</v>
      </c>
    </row>
    <row r="279" spans="1:65" s="2" customFormat="1" ht="16.5" customHeight="1">
      <c r="A279" s="31"/>
      <c r="B279" s="32"/>
      <c r="C279" s="184" t="s">
        <v>611</v>
      </c>
      <c r="D279" s="184" t="s">
        <v>153</v>
      </c>
      <c r="E279" s="185" t="s">
        <v>612</v>
      </c>
      <c r="F279" s="186" t="s">
        <v>613</v>
      </c>
      <c r="G279" s="187" t="s">
        <v>192</v>
      </c>
      <c r="H279" s="188">
        <v>306.71899999999999</v>
      </c>
      <c r="I279" s="189"/>
      <c r="J279" s="190">
        <f>ROUND(I279*H279,2)</f>
        <v>0</v>
      </c>
      <c r="K279" s="191"/>
      <c r="L279" s="36"/>
      <c r="M279" s="192" t="s">
        <v>1</v>
      </c>
      <c r="N279" s="193" t="s">
        <v>38</v>
      </c>
      <c r="O279" s="68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157</v>
      </c>
      <c r="AT279" s="196" t="s">
        <v>153</v>
      </c>
      <c r="AU279" s="196" t="s">
        <v>83</v>
      </c>
      <c r="AY279" s="14" t="s">
        <v>151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4" t="s">
        <v>81</v>
      </c>
      <c r="BK279" s="197">
        <f>ROUND(I279*H279,2)</f>
        <v>0</v>
      </c>
      <c r="BL279" s="14" t="s">
        <v>157</v>
      </c>
      <c r="BM279" s="196" t="s">
        <v>614</v>
      </c>
    </row>
    <row r="280" spans="1:65" s="12" customFormat="1" ht="25.95" customHeight="1">
      <c r="B280" s="168"/>
      <c r="C280" s="169"/>
      <c r="D280" s="170" t="s">
        <v>72</v>
      </c>
      <c r="E280" s="171" t="s">
        <v>615</v>
      </c>
      <c r="F280" s="171" t="s">
        <v>615</v>
      </c>
      <c r="G280" s="169"/>
      <c r="H280" s="169"/>
      <c r="I280" s="172"/>
      <c r="J280" s="173">
        <f>BK280</f>
        <v>0</v>
      </c>
      <c r="K280" s="169"/>
      <c r="L280" s="174"/>
      <c r="M280" s="175"/>
      <c r="N280" s="176"/>
      <c r="O280" s="176"/>
      <c r="P280" s="177">
        <f>P281+P290+P299+P319+P340+P342+P358+P360+P362+P364+P377+P386+P401+P410+P441+P453+P464+P469+P475+P484</f>
        <v>0</v>
      </c>
      <c r="Q280" s="176"/>
      <c r="R280" s="177">
        <f>R281+R290+R299+R319+R340+R342+R358+R360+R362+R364+R377+R386+R401+R410+R441+R453+R464+R469+R475+R484</f>
        <v>29.300721720000006</v>
      </c>
      <c r="S280" s="176"/>
      <c r="T280" s="178">
        <f>T281+T290+T299+T319+T340+T342+T358+T360+T362+T364+T377+T386+T401+T410+T441+T453+T464+T469+T475+T484</f>
        <v>0</v>
      </c>
      <c r="AR280" s="179" t="s">
        <v>83</v>
      </c>
      <c r="AT280" s="180" t="s">
        <v>72</v>
      </c>
      <c r="AU280" s="180" t="s">
        <v>73</v>
      </c>
      <c r="AY280" s="179" t="s">
        <v>151</v>
      </c>
      <c r="BK280" s="181">
        <f>BK281+BK290+BK299+BK319+BK340+BK342+BK358+BK360+BK362+BK364+BK377+BK386+BK401+BK410+BK441+BK453+BK464+BK469+BK475+BK484</f>
        <v>0</v>
      </c>
    </row>
    <row r="281" spans="1:65" s="12" customFormat="1" ht="22.8" customHeight="1">
      <c r="B281" s="168"/>
      <c r="C281" s="169"/>
      <c r="D281" s="170" t="s">
        <v>72</v>
      </c>
      <c r="E281" s="182" t="s">
        <v>616</v>
      </c>
      <c r="F281" s="182" t="s">
        <v>617</v>
      </c>
      <c r="G281" s="169"/>
      <c r="H281" s="169"/>
      <c r="I281" s="172"/>
      <c r="J281" s="183">
        <f>BK281</f>
        <v>0</v>
      </c>
      <c r="K281" s="169"/>
      <c r="L281" s="174"/>
      <c r="M281" s="175"/>
      <c r="N281" s="176"/>
      <c r="O281" s="176"/>
      <c r="P281" s="177">
        <f>SUM(P282:P289)</f>
        <v>0</v>
      </c>
      <c r="Q281" s="176"/>
      <c r="R281" s="177">
        <f>SUM(R282:R289)</f>
        <v>1.7048870999999999</v>
      </c>
      <c r="S281" s="176"/>
      <c r="T281" s="178">
        <f>SUM(T282:T289)</f>
        <v>0</v>
      </c>
      <c r="AR281" s="179" t="s">
        <v>83</v>
      </c>
      <c r="AT281" s="180" t="s">
        <v>72</v>
      </c>
      <c r="AU281" s="180" t="s">
        <v>81</v>
      </c>
      <c r="AY281" s="179" t="s">
        <v>151</v>
      </c>
      <c r="BK281" s="181">
        <f>SUM(BK282:BK289)</f>
        <v>0</v>
      </c>
    </row>
    <row r="282" spans="1:65" s="2" customFormat="1" ht="24.15" customHeight="1">
      <c r="A282" s="31"/>
      <c r="B282" s="32"/>
      <c r="C282" s="184" t="s">
        <v>618</v>
      </c>
      <c r="D282" s="184" t="s">
        <v>153</v>
      </c>
      <c r="E282" s="185" t="s">
        <v>619</v>
      </c>
      <c r="F282" s="186" t="s">
        <v>620</v>
      </c>
      <c r="G282" s="187" t="s">
        <v>197</v>
      </c>
      <c r="H282" s="188">
        <v>121.846</v>
      </c>
      <c r="I282" s="189"/>
      <c r="J282" s="190">
        <f t="shared" ref="J282:J289" si="90">ROUND(I282*H282,2)</f>
        <v>0</v>
      </c>
      <c r="K282" s="191"/>
      <c r="L282" s="36"/>
      <c r="M282" s="192" t="s">
        <v>1</v>
      </c>
      <c r="N282" s="193" t="s">
        <v>38</v>
      </c>
      <c r="O282" s="68"/>
      <c r="P282" s="194">
        <f t="shared" ref="P282:P289" si="91">O282*H282</f>
        <v>0</v>
      </c>
      <c r="Q282" s="194">
        <v>0</v>
      </c>
      <c r="R282" s="194">
        <f t="shared" ref="R282:R289" si="92">Q282*H282</f>
        <v>0</v>
      </c>
      <c r="S282" s="194">
        <v>0</v>
      </c>
      <c r="T282" s="195">
        <f t="shared" ref="T282:T289" si="93"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215</v>
      </c>
      <c r="AT282" s="196" t="s">
        <v>153</v>
      </c>
      <c r="AU282" s="196" t="s">
        <v>83</v>
      </c>
      <c r="AY282" s="14" t="s">
        <v>151</v>
      </c>
      <c r="BE282" s="197">
        <f t="shared" ref="BE282:BE289" si="94">IF(N282="základní",J282,0)</f>
        <v>0</v>
      </c>
      <c r="BF282" s="197">
        <f t="shared" ref="BF282:BF289" si="95">IF(N282="snížená",J282,0)</f>
        <v>0</v>
      </c>
      <c r="BG282" s="197">
        <f t="shared" ref="BG282:BG289" si="96">IF(N282="zákl. přenesená",J282,0)</f>
        <v>0</v>
      </c>
      <c r="BH282" s="197">
        <f t="shared" ref="BH282:BH289" si="97">IF(N282="sníž. přenesená",J282,0)</f>
        <v>0</v>
      </c>
      <c r="BI282" s="197">
        <f t="shared" ref="BI282:BI289" si="98">IF(N282="nulová",J282,0)</f>
        <v>0</v>
      </c>
      <c r="BJ282" s="14" t="s">
        <v>81</v>
      </c>
      <c r="BK282" s="197">
        <f t="shared" ref="BK282:BK289" si="99">ROUND(I282*H282,2)</f>
        <v>0</v>
      </c>
      <c r="BL282" s="14" t="s">
        <v>215</v>
      </c>
      <c r="BM282" s="196" t="s">
        <v>621</v>
      </c>
    </row>
    <row r="283" spans="1:65" s="2" customFormat="1" ht="24.15" customHeight="1">
      <c r="A283" s="31"/>
      <c r="B283" s="32"/>
      <c r="C283" s="184" t="s">
        <v>622</v>
      </c>
      <c r="D283" s="184" t="s">
        <v>153</v>
      </c>
      <c r="E283" s="185" t="s">
        <v>623</v>
      </c>
      <c r="F283" s="186" t="s">
        <v>624</v>
      </c>
      <c r="G283" s="187" t="s">
        <v>197</v>
      </c>
      <c r="H283" s="188">
        <v>18.824000000000002</v>
      </c>
      <c r="I283" s="189"/>
      <c r="J283" s="190">
        <f t="shared" si="90"/>
        <v>0</v>
      </c>
      <c r="K283" s="191"/>
      <c r="L283" s="36"/>
      <c r="M283" s="192" t="s">
        <v>1</v>
      </c>
      <c r="N283" s="193" t="s">
        <v>38</v>
      </c>
      <c r="O283" s="68"/>
      <c r="P283" s="194">
        <f t="shared" si="91"/>
        <v>0</v>
      </c>
      <c r="Q283" s="194">
        <v>0</v>
      </c>
      <c r="R283" s="194">
        <f t="shared" si="92"/>
        <v>0</v>
      </c>
      <c r="S283" s="194">
        <v>0</v>
      </c>
      <c r="T283" s="195">
        <f t="shared" si="9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6" t="s">
        <v>215</v>
      </c>
      <c r="AT283" s="196" t="s">
        <v>153</v>
      </c>
      <c r="AU283" s="196" t="s">
        <v>83</v>
      </c>
      <c r="AY283" s="14" t="s">
        <v>151</v>
      </c>
      <c r="BE283" s="197">
        <f t="shared" si="94"/>
        <v>0</v>
      </c>
      <c r="BF283" s="197">
        <f t="shared" si="95"/>
        <v>0</v>
      </c>
      <c r="BG283" s="197">
        <f t="shared" si="96"/>
        <v>0</v>
      </c>
      <c r="BH283" s="197">
        <f t="shared" si="97"/>
        <v>0</v>
      </c>
      <c r="BI283" s="197">
        <f t="shared" si="98"/>
        <v>0</v>
      </c>
      <c r="BJ283" s="14" t="s">
        <v>81</v>
      </c>
      <c r="BK283" s="197">
        <f t="shared" si="99"/>
        <v>0</v>
      </c>
      <c r="BL283" s="14" t="s">
        <v>215</v>
      </c>
      <c r="BM283" s="196" t="s">
        <v>625</v>
      </c>
    </row>
    <row r="284" spans="1:65" s="2" customFormat="1" ht="16.5" customHeight="1">
      <c r="A284" s="31"/>
      <c r="B284" s="32"/>
      <c r="C284" s="198" t="s">
        <v>626</v>
      </c>
      <c r="D284" s="198" t="s">
        <v>323</v>
      </c>
      <c r="E284" s="199" t="s">
        <v>627</v>
      </c>
      <c r="F284" s="200" t="s">
        <v>628</v>
      </c>
      <c r="G284" s="201" t="s">
        <v>192</v>
      </c>
      <c r="H284" s="202">
        <v>7.0999999999999994E-2</v>
      </c>
      <c r="I284" s="203"/>
      <c r="J284" s="204">
        <f t="shared" si="90"/>
        <v>0</v>
      </c>
      <c r="K284" s="205"/>
      <c r="L284" s="206"/>
      <c r="M284" s="207" t="s">
        <v>1</v>
      </c>
      <c r="N284" s="208" t="s">
        <v>38</v>
      </c>
      <c r="O284" s="68"/>
      <c r="P284" s="194">
        <f t="shared" si="91"/>
        <v>0</v>
      </c>
      <c r="Q284" s="194">
        <v>1</v>
      </c>
      <c r="R284" s="194">
        <f t="shared" si="92"/>
        <v>7.0999999999999994E-2</v>
      </c>
      <c r="S284" s="194">
        <v>0</v>
      </c>
      <c r="T284" s="195">
        <f t="shared" si="9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198</v>
      </c>
      <c r="AT284" s="196" t="s">
        <v>323</v>
      </c>
      <c r="AU284" s="196" t="s">
        <v>83</v>
      </c>
      <c r="AY284" s="14" t="s">
        <v>151</v>
      </c>
      <c r="BE284" s="197">
        <f t="shared" si="94"/>
        <v>0</v>
      </c>
      <c r="BF284" s="197">
        <f t="shared" si="95"/>
        <v>0</v>
      </c>
      <c r="BG284" s="197">
        <f t="shared" si="96"/>
        <v>0</v>
      </c>
      <c r="BH284" s="197">
        <f t="shared" si="97"/>
        <v>0</v>
      </c>
      <c r="BI284" s="197">
        <f t="shared" si="98"/>
        <v>0</v>
      </c>
      <c r="BJ284" s="14" t="s">
        <v>81</v>
      </c>
      <c r="BK284" s="197">
        <f t="shared" si="99"/>
        <v>0</v>
      </c>
      <c r="BL284" s="14" t="s">
        <v>215</v>
      </c>
      <c r="BM284" s="196" t="s">
        <v>629</v>
      </c>
    </row>
    <row r="285" spans="1:65" s="2" customFormat="1" ht="24.15" customHeight="1">
      <c r="A285" s="31"/>
      <c r="B285" s="32"/>
      <c r="C285" s="184" t="s">
        <v>630</v>
      </c>
      <c r="D285" s="184" t="s">
        <v>153</v>
      </c>
      <c r="E285" s="185" t="s">
        <v>631</v>
      </c>
      <c r="F285" s="186" t="s">
        <v>632</v>
      </c>
      <c r="G285" s="187" t="s">
        <v>197</v>
      </c>
      <c r="H285" s="188">
        <v>243.69300000000001</v>
      </c>
      <c r="I285" s="189"/>
      <c r="J285" s="190">
        <f t="shared" si="90"/>
        <v>0</v>
      </c>
      <c r="K285" s="191"/>
      <c r="L285" s="36"/>
      <c r="M285" s="192" t="s">
        <v>1</v>
      </c>
      <c r="N285" s="193" t="s">
        <v>38</v>
      </c>
      <c r="O285" s="68"/>
      <c r="P285" s="194">
        <f t="shared" si="91"/>
        <v>0</v>
      </c>
      <c r="Q285" s="194">
        <v>0</v>
      </c>
      <c r="R285" s="194">
        <f t="shared" si="92"/>
        <v>0</v>
      </c>
      <c r="S285" s="194">
        <v>0</v>
      </c>
      <c r="T285" s="195">
        <f t="shared" si="9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215</v>
      </c>
      <c r="AT285" s="196" t="s">
        <v>153</v>
      </c>
      <c r="AU285" s="196" t="s">
        <v>83</v>
      </c>
      <c r="AY285" s="14" t="s">
        <v>151</v>
      </c>
      <c r="BE285" s="197">
        <f t="shared" si="94"/>
        <v>0</v>
      </c>
      <c r="BF285" s="197">
        <f t="shared" si="95"/>
        <v>0</v>
      </c>
      <c r="BG285" s="197">
        <f t="shared" si="96"/>
        <v>0</v>
      </c>
      <c r="BH285" s="197">
        <f t="shared" si="97"/>
        <v>0</v>
      </c>
      <c r="BI285" s="197">
        <f t="shared" si="98"/>
        <v>0</v>
      </c>
      <c r="BJ285" s="14" t="s">
        <v>81</v>
      </c>
      <c r="BK285" s="197">
        <f t="shared" si="99"/>
        <v>0</v>
      </c>
      <c r="BL285" s="14" t="s">
        <v>215</v>
      </c>
      <c r="BM285" s="196" t="s">
        <v>633</v>
      </c>
    </row>
    <row r="286" spans="1:65" s="2" customFormat="1" ht="24.15" customHeight="1">
      <c r="A286" s="31"/>
      <c r="B286" s="32"/>
      <c r="C286" s="184" t="s">
        <v>634</v>
      </c>
      <c r="D286" s="184" t="s">
        <v>153</v>
      </c>
      <c r="E286" s="185" t="s">
        <v>635</v>
      </c>
      <c r="F286" s="186" t="s">
        <v>636</v>
      </c>
      <c r="G286" s="187" t="s">
        <v>197</v>
      </c>
      <c r="H286" s="188">
        <v>37.648000000000003</v>
      </c>
      <c r="I286" s="189"/>
      <c r="J286" s="190">
        <f t="shared" si="90"/>
        <v>0</v>
      </c>
      <c r="K286" s="191"/>
      <c r="L286" s="36"/>
      <c r="M286" s="192" t="s">
        <v>1</v>
      </c>
      <c r="N286" s="193" t="s">
        <v>38</v>
      </c>
      <c r="O286" s="68"/>
      <c r="P286" s="194">
        <f t="shared" si="91"/>
        <v>0</v>
      </c>
      <c r="Q286" s="194">
        <v>0</v>
      </c>
      <c r="R286" s="194">
        <f t="shared" si="92"/>
        <v>0</v>
      </c>
      <c r="S286" s="194">
        <v>0</v>
      </c>
      <c r="T286" s="195">
        <f t="shared" si="9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215</v>
      </c>
      <c r="AT286" s="196" t="s">
        <v>153</v>
      </c>
      <c r="AU286" s="196" t="s">
        <v>83</v>
      </c>
      <c r="AY286" s="14" t="s">
        <v>151</v>
      </c>
      <c r="BE286" s="197">
        <f t="shared" si="94"/>
        <v>0</v>
      </c>
      <c r="BF286" s="197">
        <f t="shared" si="95"/>
        <v>0</v>
      </c>
      <c r="BG286" s="197">
        <f t="shared" si="96"/>
        <v>0</v>
      </c>
      <c r="BH286" s="197">
        <f t="shared" si="97"/>
        <v>0</v>
      </c>
      <c r="BI286" s="197">
        <f t="shared" si="98"/>
        <v>0</v>
      </c>
      <c r="BJ286" s="14" t="s">
        <v>81</v>
      </c>
      <c r="BK286" s="197">
        <f t="shared" si="99"/>
        <v>0</v>
      </c>
      <c r="BL286" s="14" t="s">
        <v>215</v>
      </c>
      <c r="BM286" s="196" t="s">
        <v>637</v>
      </c>
    </row>
    <row r="287" spans="1:65" s="2" customFormat="1" ht="37.799999999999997" customHeight="1">
      <c r="A287" s="31"/>
      <c r="B287" s="32"/>
      <c r="C287" s="198" t="s">
        <v>638</v>
      </c>
      <c r="D287" s="198" t="s">
        <v>323</v>
      </c>
      <c r="E287" s="199" t="s">
        <v>639</v>
      </c>
      <c r="F287" s="200" t="s">
        <v>640</v>
      </c>
      <c r="G287" s="201" t="s">
        <v>197</v>
      </c>
      <c r="H287" s="202">
        <v>161.77099999999999</v>
      </c>
      <c r="I287" s="203"/>
      <c r="J287" s="204">
        <f t="shared" si="90"/>
        <v>0</v>
      </c>
      <c r="K287" s="205"/>
      <c r="L287" s="206"/>
      <c r="M287" s="207" t="s">
        <v>1</v>
      </c>
      <c r="N287" s="208" t="s">
        <v>38</v>
      </c>
      <c r="O287" s="68"/>
      <c r="P287" s="194">
        <f t="shared" si="91"/>
        <v>0</v>
      </c>
      <c r="Q287" s="194">
        <v>4.7000000000000002E-3</v>
      </c>
      <c r="R287" s="194">
        <f t="shared" si="92"/>
        <v>0.76032369999999994</v>
      </c>
      <c r="S287" s="194">
        <v>0</v>
      </c>
      <c r="T287" s="195">
        <f t="shared" si="9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181</v>
      </c>
      <c r="AT287" s="196" t="s">
        <v>323</v>
      </c>
      <c r="AU287" s="196" t="s">
        <v>83</v>
      </c>
      <c r="AY287" s="14" t="s">
        <v>151</v>
      </c>
      <c r="BE287" s="197">
        <f t="shared" si="94"/>
        <v>0</v>
      </c>
      <c r="BF287" s="197">
        <f t="shared" si="95"/>
        <v>0</v>
      </c>
      <c r="BG287" s="197">
        <f t="shared" si="96"/>
        <v>0</v>
      </c>
      <c r="BH287" s="197">
        <f t="shared" si="97"/>
        <v>0</v>
      </c>
      <c r="BI287" s="197">
        <f t="shared" si="98"/>
        <v>0</v>
      </c>
      <c r="BJ287" s="14" t="s">
        <v>81</v>
      </c>
      <c r="BK287" s="197">
        <f t="shared" si="99"/>
        <v>0</v>
      </c>
      <c r="BL287" s="14" t="s">
        <v>157</v>
      </c>
      <c r="BM287" s="196" t="s">
        <v>641</v>
      </c>
    </row>
    <row r="288" spans="1:65" s="2" customFormat="1" ht="44.25" customHeight="1">
      <c r="A288" s="31"/>
      <c r="B288" s="32"/>
      <c r="C288" s="198" t="s">
        <v>642</v>
      </c>
      <c r="D288" s="198" t="s">
        <v>323</v>
      </c>
      <c r="E288" s="199" t="s">
        <v>643</v>
      </c>
      <c r="F288" s="200" t="s">
        <v>644</v>
      </c>
      <c r="G288" s="201" t="s">
        <v>197</v>
      </c>
      <c r="H288" s="202">
        <v>161.77099999999999</v>
      </c>
      <c r="I288" s="203"/>
      <c r="J288" s="204">
        <f t="shared" si="90"/>
        <v>0</v>
      </c>
      <c r="K288" s="205"/>
      <c r="L288" s="206"/>
      <c r="M288" s="207" t="s">
        <v>1</v>
      </c>
      <c r="N288" s="208" t="s">
        <v>38</v>
      </c>
      <c r="O288" s="68"/>
      <c r="P288" s="194">
        <f t="shared" si="91"/>
        <v>0</v>
      </c>
      <c r="Q288" s="194">
        <v>5.4000000000000003E-3</v>
      </c>
      <c r="R288" s="194">
        <f t="shared" si="92"/>
        <v>0.87356339999999999</v>
      </c>
      <c r="S288" s="194">
        <v>0</v>
      </c>
      <c r="T288" s="195">
        <f t="shared" si="9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181</v>
      </c>
      <c r="AT288" s="196" t="s">
        <v>323</v>
      </c>
      <c r="AU288" s="196" t="s">
        <v>83</v>
      </c>
      <c r="AY288" s="14" t="s">
        <v>151</v>
      </c>
      <c r="BE288" s="197">
        <f t="shared" si="94"/>
        <v>0</v>
      </c>
      <c r="BF288" s="197">
        <f t="shared" si="95"/>
        <v>0</v>
      </c>
      <c r="BG288" s="197">
        <f t="shared" si="96"/>
        <v>0</v>
      </c>
      <c r="BH288" s="197">
        <f t="shared" si="97"/>
        <v>0</v>
      </c>
      <c r="BI288" s="197">
        <f t="shared" si="98"/>
        <v>0</v>
      </c>
      <c r="BJ288" s="14" t="s">
        <v>81</v>
      </c>
      <c r="BK288" s="197">
        <f t="shared" si="99"/>
        <v>0</v>
      </c>
      <c r="BL288" s="14" t="s">
        <v>157</v>
      </c>
      <c r="BM288" s="196" t="s">
        <v>645</v>
      </c>
    </row>
    <row r="289" spans="1:65" s="2" customFormat="1" ht="24.15" customHeight="1">
      <c r="A289" s="31"/>
      <c r="B289" s="32"/>
      <c r="C289" s="184" t="s">
        <v>646</v>
      </c>
      <c r="D289" s="184" t="s">
        <v>153</v>
      </c>
      <c r="E289" s="185" t="s">
        <v>647</v>
      </c>
      <c r="F289" s="186" t="s">
        <v>648</v>
      </c>
      <c r="G289" s="187" t="s">
        <v>192</v>
      </c>
      <c r="H289" s="188">
        <v>1.474</v>
      </c>
      <c r="I289" s="189"/>
      <c r="J289" s="190">
        <f t="shared" si="90"/>
        <v>0</v>
      </c>
      <c r="K289" s="191"/>
      <c r="L289" s="36"/>
      <c r="M289" s="192" t="s">
        <v>1</v>
      </c>
      <c r="N289" s="193" t="s">
        <v>38</v>
      </c>
      <c r="O289" s="68"/>
      <c r="P289" s="194">
        <f t="shared" si="91"/>
        <v>0</v>
      </c>
      <c r="Q289" s="194">
        <v>0</v>
      </c>
      <c r="R289" s="194">
        <f t="shared" si="92"/>
        <v>0</v>
      </c>
      <c r="S289" s="194">
        <v>0</v>
      </c>
      <c r="T289" s="195">
        <f t="shared" si="9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215</v>
      </c>
      <c r="AT289" s="196" t="s">
        <v>153</v>
      </c>
      <c r="AU289" s="196" t="s">
        <v>83</v>
      </c>
      <c r="AY289" s="14" t="s">
        <v>151</v>
      </c>
      <c r="BE289" s="197">
        <f t="shared" si="94"/>
        <v>0</v>
      </c>
      <c r="BF289" s="197">
        <f t="shared" si="95"/>
        <v>0</v>
      </c>
      <c r="BG289" s="197">
        <f t="shared" si="96"/>
        <v>0</v>
      </c>
      <c r="BH289" s="197">
        <f t="shared" si="97"/>
        <v>0</v>
      </c>
      <c r="BI289" s="197">
        <f t="shared" si="98"/>
        <v>0</v>
      </c>
      <c r="BJ289" s="14" t="s">
        <v>81</v>
      </c>
      <c r="BK289" s="197">
        <f t="shared" si="99"/>
        <v>0</v>
      </c>
      <c r="BL289" s="14" t="s">
        <v>215</v>
      </c>
      <c r="BM289" s="196" t="s">
        <v>649</v>
      </c>
    </row>
    <row r="290" spans="1:65" s="12" customFormat="1" ht="22.8" customHeight="1">
      <c r="B290" s="168"/>
      <c r="C290" s="169"/>
      <c r="D290" s="170" t="s">
        <v>72</v>
      </c>
      <c r="E290" s="182" t="s">
        <v>650</v>
      </c>
      <c r="F290" s="182" t="s">
        <v>651</v>
      </c>
      <c r="G290" s="169"/>
      <c r="H290" s="169"/>
      <c r="I290" s="172"/>
      <c r="J290" s="183">
        <f>BK290</f>
        <v>0</v>
      </c>
      <c r="K290" s="169"/>
      <c r="L290" s="174"/>
      <c r="M290" s="175"/>
      <c r="N290" s="176"/>
      <c r="O290" s="176"/>
      <c r="P290" s="177">
        <f>SUM(P291:P298)</f>
        <v>0</v>
      </c>
      <c r="Q290" s="176"/>
      <c r="R290" s="177">
        <f>SUM(R291:R298)</f>
        <v>2.3881653500000004</v>
      </c>
      <c r="S290" s="176"/>
      <c r="T290" s="178">
        <f>SUM(T291:T298)</f>
        <v>0</v>
      </c>
      <c r="AR290" s="179" t="s">
        <v>83</v>
      </c>
      <c r="AT290" s="180" t="s">
        <v>72</v>
      </c>
      <c r="AU290" s="180" t="s">
        <v>81</v>
      </c>
      <c r="AY290" s="179" t="s">
        <v>151</v>
      </c>
      <c r="BK290" s="181">
        <f>SUM(BK291:BK298)</f>
        <v>0</v>
      </c>
    </row>
    <row r="291" spans="1:65" s="2" customFormat="1" ht="24.15" customHeight="1">
      <c r="A291" s="31"/>
      <c r="B291" s="32"/>
      <c r="C291" s="184" t="s">
        <v>652</v>
      </c>
      <c r="D291" s="184" t="s">
        <v>153</v>
      </c>
      <c r="E291" s="185" t="s">
        <v>653</v>
      </c>
      <c r="F291" s="186" t="s">
        <v>654</v>
      </c>
      <c r="G291" s="187" t="s">
        <v>197</v>
      </c>
      <c r="H291" s="188">
        <v>183.721</v>
      </c>
      <c r="I291" s="189"/>
      <c r="J291" s="190">
        <f t="shared" ref="J291:J298" si="100">ROUND(I291*H291,2)</f>
        <v>0</v>
      </c>
      <c r="K291" s="191"/>
      <c r="L291" s="36"/>
      <c r="M291" s="192" t="s">
        <v>1</v>
      </c>
      <c r="N291" s="193" t="s">
        <v>38</v>
      </c>
      <c r="O291" s="68"/>
      <c r="P291" s="194">
        <f t="shared" ref="P291:P298" si="101">O291*H291</f>
        <v>0</v>
      </c>
      <c r="Q291" s="194">
        <v>0</v>
      </c>
      <c r="R291" s="194">
        <f t="shared" ref="R291:R298" si="102">Q291*H291</f>
        <v>0</v>
      </c>
      <c r="S291" s="194">
        <v>0</v>
      </c>
      <c r="T291" s="195">
        <f t="shared" ref="T291:T298" si="103"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215</v>
      </c>
      <c r="AT291" s="196" t="s">
        <v>153</v>
      </c>
      <c r="AU291" s="196" t="s">
        <v>83</v>
      </c>
      <c r="AY291" s="14" t="s">
        <v>151</v>
      </c>
      <c r="BE291" s="197">
        <f t="shared" ref="BE291:BE298" si="104">IF(N291="základní",J291,0)</f>
        <v>0</v>
      </c>
      <c r="BF291" s="197">
        <f t="shared" ref="BF291:BF298" si="105">IF(N291="snížená",J291,0)</f>
        <v>0</v>
      </c>
      <c r="BG291" s="197">
        <f t="shared" ref="BG291:BG298" si="106">IF(N291="zákl. přenesená",J291,0)</f>
        <v>0</v>
      </c>
      <c r="BH291" s="197">
        <f t="shared" ref="BH291:BH298" si="107">IF(N291="sníž. přenesená",J291,0)</f>
        <v>0</v>
      </c>
      <c r="BI291" s="197">
        <f t="shared" ref="BI291:BI298" si="108">IF(N291="nulová",J291,0)</f>
        <v>0</v>
      </c>
      <c r="BJ291" s="14" t="s">
        <v>81</v>
      </c>
      <c r="BK291" s="197">
        <f t="shared" ref="BK291:BK298" si="109">ROUND(I291*H291,2)</f>
        <v>0</v>
      </c>
      <c r="BL291" s="14" t="s">
        <v>215</v>
      </c>
      <c r="BM291" s="196" t="s">
        <v>655</v>
      </c>
    </row>
    <row r="292" spans="1:65" s="2" customFormat="1" ht="24.15" customHeight="1">
      <c r="A292" s="31"/>
      <c r="B292" s="32"/>
      <c r="C292" s="198" t="s">
        <v>656</v>
      </c>
      <c r="D292" s="198" t="s">
        <v>323</v>
      </c>
      <c r="E292" s="199" t="s">
        <v>657</v>
      </c>
      <c r="F292" s="200" t="s">
        <v>658</v>
      </c>
      <c r="G292" s="201" t="s">
        <v>197</v>
      </c>
      <c r="H292" s="202">
        <v>189.8</v>
      </c>
      <c r="I292" s="203"/>
      <c r="J292" s="204">
        <f t="shared" si="100"/>
        <v>0</v>
      </c>
      <c r="K292" s="205"/>
      <c r="L292" s="206"/>
      <c r="M292" s="207" t="s">
        <v>1</v>
      </c>
      <c r="N292" s="208" t="s">
        <v>38</v>
      </c>
      <c r="O292" s="68"/>
      <c r="P292" s="194">
        <f t="shared" si="101"/>
        <v>0</v>
      </c>
      <c r="Q292" s="194">
        <v>0.01</v>
      </c>
      <c r="R292" s="194">
        <f t="shared" si="102"/>
        <v>1.8980000000000001</v>
      </c>
      <c r="S292" s="194">
        <v>0</v>
      </c>
      <c r="T292" s="195">
        <f t="shared" si="10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181</v>
      </c>
      <c r="AT292" s="196" t="s">
        <v>323</v>
      </c>
      <c r="AU292" s="196" t="s">
        <v>83</v>
      </c>
      <c r="AY292" s="14" t="s">
        <v>151</v>
      </c>
      <c r="BE292" s="197">
        <f t="shared" si="104"/>
        <v>0</v>
      </c>
      <c r="BF292" s="197">
        <f t="shared" si="105"/>
        <v>0</v>
      </c>
      <c r="BG292" s="197">
        <f t="shared" si="106"/>
        <v>0</v>
      </c>
      <c r="BH292" s="197">
        <f t="shared" si="107"/>
        <v>0</v>
      </c>
      <c r="BI292" s="197">
        <f t="shared" si="108"/>
        <v>0</v>
      </c>
      <c r="BJ292" s="14" t="s">
        <v>81</v>
      </c>
      <c r="BK292" s="197">
        <f t="shared" si="109"/>
        <v>0</v>
      </c>
      <c r="BL292" s="14" t="s">
        <v>157</v>
      </c>
      <c r="BM292" s="196" t="s">
        <v>659</v>
      </c>
    </row>
    <row r="293" spans="1:65" s="2" customFormat="1" ht="24.15" customHeight="1">
      <c r="A293" s="31"/>
      <c r="B293" s="32"/>
      <c r="C293" s="184" t="s">
        <v>660</v>
      </c>
      <c r="D293" s="184" t="s">
        <v>153</v>
      </c>
      <c r="E293" s="185" t="s">
        <v>661</v>
      </c>
      <c r="F293" s="186" t="s">
        <v>662</v>
      </c>
      <c r="G293" s="187" t="s">
        <v>197</v>
      </c>
      <c r="H293" s="188">
        <v>228.17599999999999</v>
      </c>
      <c r="I293" s="189"/>
      <c r="J293" s="190">
        <f t="shared" si="100"/>
        <v>0</v>
      </c>
      <c r="K293" s="191"/>
      <c r="L293" s="36"/>
      <c r="M293" s="192" t="s">
        <v>1</v>
      </c>
      <c r="N293" s="193" t="s">
        <v>38</v>
      </c>
      <c r="O293" s="68"/>
      <c r="P293" s="194">
        <f t="shared" si="101"/>
        <v>0</v>
      </c>
      <c r="Q293" s="194">
        <v>0</v>
      </c>
      <c r="R293" s="194">
        <f t="shared" si="102"/>
        <v>0</v>
      </c>
      <c r="S293" s="194">
        <v>0</v>
      </c>
      <c r="T293" s="195">
        <f t="shared" si="10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215</v>
      </c>
      <c r="AT293" s="196" t="s">
        <v>153</v>
      </c>
      <c r="AU293" s="196" t="s">
        <v>83</v>
      </c>
      <c r="AY293" s="14" t="s">
        <v>151</v>
      </c>
      <c r="BE293" s="197">
        <f t="shared" si="104"/>
        <v>0</v>
      </c>
      <c r="BF293" s="197">
        <f t="shared" si="105"/>
        <v>0</v>
      </c>
      <c r="BG293" s="197">
        <f t="shared" si="106"/>
        <v>0</v>
      </c>
      <c r="BH293" s="197">
        <f t="shared" si="107"/>
        <v>0</v>
      </c>
      <c r="BI293" s="197">
        <f t="shared" si="108"/>
        <v>0</v>
      </c>
      <c r="BJ293" s="14" t="s">
        <v>81</v>
      </c>
      <c r="BK293" s="197">
        <f t="shared" si="109"/>
        <v>0</v>
      </c>
      <c r="BL293" s="14" t="s">
        <v>215</v>
      </c>
      <c r="BM293" s="196" t="s">
        <v>663</v>
      </c>
    </row>
    <row r="294" spans="1:65" s="2" customFormat="1" ht="24.15" customHeight="1">
      <c r="A294" s="31"/>
      <c r="B294" s="32"/>
      <c r="C294" s="198" t="s">
        <v>664</v>
      </c>
      <c r="D294" s="198" t="s">
        <v>323</v>
      </c>
      <c r="E294" s="199" t="s">
        <v>665</v>
      </c>
      <c r="F294" s="200" t="s">
        <v>666</v>
      </c>
      <c r="G294" s="201" t="s">
        <v>197</v>
      </c>
      <c r="H294" s="202">
        <v>116.033</v>
      </c>
      <c r="I294" s="203"/>
      <c r="J294" s="204">
        <f t="shared" si="100"/>
        <v>0</v>
      </c>
      <c r="K294" s="205"/>
      <c r="L294" s="206"/>
      <c r="M294" s="207" t="s">
        <v>1</v>
      </c>
      <c r="N294" s="208" t="s">
        <v>38</v>
      </c>
      <c r="O294" s="68"/>
      <c r="P294" s="194">
        <f t="shared" si="101"/>
        <v>0</v>
      </c>
      <c r="Q294" s="194">
        <v>1.5E-3</v>
      </c>
      <c r="R294" s="194">
        <f t="shared" si="102"/>
        <v>0.1740495</v>
      </c>
      <c r="S294" s="194">
        <v>0</v>
      </c>
      <c r="T294" s="195">
        <f t="shared" si="10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181</v>
      </c>
      <c r="AT294" s="196" t="s">
        <v>323</v>
      </c>
      <c r="AU294" s="196" t="s">
        <v>83</v>
      </c>
      <c r="AY294" s="14" t="s">
        <v>151</v>
      </c>
      <c r="BE294" s="197">
        <f t="shared" si="104"/>
        <v>0</v>
      </c>
      <c r="BF294" s="197">
        <f t="shared" si="105"/>
        <v>0</v>
      </c>
      <c r="BG294" s="197">
        <f t="shared" si="106"/>
        <v>0</v>
      </c>
      <c r="BH294" s="197">
        <f t="shared" si="107"/>
        <v>0</v>
      </c>
      <c r="BI294" s="197">
        <f t="shared" si="108"/>
        <v>0</v>
      </c>
      <c r="BJ294" s="14" t="s">
        <v>81</v>
      </c>
      <c r="BK294" s="197">
        <f t="shared" si="109"/>
        <v>0</v>
      </c>
      <c r="BL294" s="14" t="s">
        <v>157</v>
      </c>
      <c r="BM294" s="196" t="s">
        <v>667</v>
      </c>
    </row>
    <row r="295" spans="1:65" s="2" customFormat="1" ht="24.15" customHeight="1">
      <c r="A295" s="31"/>
      <c r="B295" s="32"/>
      <c r="C295" s="198" t="s">
        <v>668</v>
      </c>
      <c r="D295" s="198" t="s">
        <v>323</v>
      </c>
      <c r="E295" s="199" t="s">
        <v>669</v>
      </c>
      <c r="F295" s="200" t="s">
        <v>670</v>
      </c>
      <c r="G295" s="201" t="s">
        <v>197</v>
      </c>
      <c r="H295" s="202">
        <v>116.033</v>
      </c>
      <c r="I295" s="203"/>
      <c r="J295" s="204">
        <f t="shared" si="100"/>
        <v>0</v>
      </c>
      <c r="K295" s="205"/>
      <c r="L295" s="206"/>
      <c r="M295" s="207" t="s">
        <v>1</v>
      </c>
      <c r="N295" s="208" t="s">
        <v>38</v>
      </c>
      <c r="O295" s="68"/>
      <c r="P295" s="194">
        <f t="shared" si="101"/>
        <v>0</v>
      </c>
      <c r="Q295" s="194">
        <v>2.2499999999999998E-3</v>
      </c>
      <c r="R295" s="194">
        <f t="shared" si="102"/>
        <v>0.26107425000000001</v>
      </c>
      <c r="S295" s="194">
        <v>0</v>
      </c>
      <c r="T295" s="195">
        <f t="shared" si="10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181</v>
      </c>
      <c r="AT295" s="196" t="s">
        <v>323</v>
      </c>
      <c r="AU295" s="196" t="s">
        <v>83</v>
      </c>
      <c r="AY295" s="14" t="s">
        <v>151</v>
      </c>
      <c r="BE295" s="197">
        <f t="shared" si="104"/>
        <v>0</v>
      </c>
      <c r="BF295" s="197">
        <f t="shared" si="105"/>
        <v>0</v>
      </c>
      <c r="BG295" s="197">
        <f t="shared" si="106"/>
        <v>0</v>
      </c>
      <c r="BH295" s="197">
        <f t="shared" si="107"/>
        <v>0</v>
      </c>
      <c r="BI295" s="197">
        <f t="shared" si="108"/>
        <v>0</v>
      </c>
      <c r="BJ295" s="14" t="s">
        <v>81</v>
      </c>
      <c r="BK295" s="197">
        <f t="shared" si="109"/>
        <v>0</v>
      </c>
      <c r="BL295" s="14" t="s">
        <v>157</v>
      </c>
      <c r="BM295" s="196" t="s">
        <v>671</v>
      </c>
    </row>
    <row r="296" spans="1:65" s="2" customFormat="1" ht="24.15" customHeight="1">
      <c r="A296" s="31"/>
      <c r="B296" s="32"/>
      <c r="C296" s="184" t="s">
        <v>672</v>
      </c>
      <c r="D296" s="184" t="s">
        <v>153</v>
      </c>
      <c r="E296" s="185" t="s">
        <v>673</v>
      </c>
      <c r="F296" s="186" t="s">
        <v>674</v>
      </c>
      <c r="G296" s="187" t="s">
        <v>197</v>
      </c>
      <c r="H296" s="188">
        <v>22.486999999999998</v>
      </c>
      <c r="I296" s="189"/>
      <c r="J296" s="190">
        <f t="shared" si="100"/>
        <v>0</v>
      </c>
      <c r="K296" s="191"/>
      <c r="L296" s="36"/>
      <c r="M296" s="192" t="s">
        <v>1</v>
      </c>
      <c r="N296" s="193" t="s">
        <v>38</v>
      </c>
      <c r="O296" s="68"/>
      <c r="P296" s="194">
        <f t="shared" si="101"/>
        <v>0</v>
      </c>
      <c r="Q296" s="194">
        <v>0</v>
      </c>
      <c r="R296" s="194">
        <f t="shared" si="102"/>
        <v>0</v>
      </c>
      <c r="S296" s="194">
        <v>0</v>
      </c>
      <c r="T296" s="195">
        <f t="shared" si="10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215</v>
      </c>
      <c r="AT296" s="196" t="s">
        <v>153</v>
      </c>
      <c r="AU296" s="196" t="s">
        <v>83</v>
      </c>
      <c r="AY296" s="14" t="s">
        <v>151</v>
      </c>
      <c r="BE296" s="197">
        <f t="shared" si="104"/>
        <v>0</v>
      </c>
      <c r="BF296" s="197">
        <f t="shared" si="105"/>
        <v>0</v>
      </c>
      <c r="BG296" s="197">
        <f t="shared" si="106"/>
        <v>0</v>
      </c>
      <c r="BH296" s="197">
        <f t="shared" si="107"/>
        <v>0</v>
      </c>
      <c r="BI296" s="197">
        <f t="shared" si="108"/>
        <v>0</v>
      </c>
      <c r="BJ296" s="14" t="s">
        <v>81</v>
      </c>
      <c r="BK296" s="197">
        <f t="shared" si="109"/>
        <v>0</v>
      </c>
      <c r="BL296" s="14" t="s">
        <v>215</v>
      </c>
      <c r="BM296" s="196" t="s">
        <v>675</v>
      </c>
    </row>
    <row r="297" spans="1:65" s="2" customFormat="1" ht="24.15" customHeight="1">
      <c r="A297" s="31"/>
      <c r="B297" s="32"/>
      <c r="C297" s="198" t="s">
        <v>676</v>
      </c>
      <c r="D297" s="198" t="s">
        <v>323</v>
      </c>
      <c r="E297" s="199" t="s">
        <v>677</v>
      </c>
      <c r="F297" s="200" t="s">
        <v>678</v>
      </c>
      <c r="G297" s="201" t="s">
        <v>197</v>
      </c>
      <c r="H297" s="202">
        <v>22.934000000000001</v>
      </c>
      <c r="I297" s="203"/>
      <c r="J297" s="204">
        <f t="shared" si="100"/>
        <v>0</v>
      </c>
      <c r="K297" s="205"/>
      <c r="L297" s="206"/>
      <c r="M297" s="207" t="s">
        <v>1</v>
      </c>
      <c r="N297" s="208" t="s">
        <v>38</v>
      </c>
      <c r="O297" s="68"/>
      <c r="P297" s="194">
        <f t="shared" si="101"/>
        <v>0</v>
      </c>
      <c r="Q297" s="194">
        <v>2.3999999999999998E-3</v>
      </c>
      <c r="R297" s="194">
        <f t="shared" si="102"/>
        <v>5.5041599999999996E-2</v>
      </c>
      <c r="S297" s="194">
        <v>0</v>
      </c>
      <c r="T297" s="195">
        <f t="shared" si="10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181</v>
      </c>
      <c r="AT297" s="196" t="s">
        <v>323</v>
      </c>
      <c r="AU297" s="196" t="s">
        <v>83</v>
      </c>
      <c r="AY297" s="14" t="s">
        <v>151</v>
      </c>
      <c r="BE297" s="197">
        <f t="shared" si="104"/>
        <v>0</v>
      </c>
      <c r="BF297" s="197">
        <f t="shared" si="105"/>
        <v>0</v>
      </c>
      <c r="BG297" s="197">
        <f t="shared" si="106"/>
        <v>0</v>
      </c>
      <c r="BH297" s="197">
        <f t="shared" si="107"/>
        <v>0</v>
      </c>
      <c r="BI297" s="197">
        <f t="shared" si="108"/>
        <v>0</v>
      </c>
      <c r="BJ297" s="14" t="s">
        <v>81</v>
      </c>
      <c r="BK297" s="197">
        <f t="shared" si="109"/>
        <v>0</v>
      </c>
      <c r="BL297" s="14" t="s">
        <v>157</v>
      </c>
      <c r="BM297" s="196" t="s">
        <v>679</v>
      </c>
    </row>
    <row r="298" spans="1:65" s="2" customFormat="1" ht="24.15" customHeight="1">
      <c r="A298" s="31"/>
      <c r="B298" s="32"/>
      <c r="C298" s="184" t="s">
        <v>680</v>
      </c>
      <c r="D298" s="184" t="s">
        <v>153</v>
      </c>
      <c r="E298" s="185" t="s">
        <v>681</v>
      </c>
      <c r="F298" s="186" t="s">
        <v>682</v>
      </c>
      <c r="G298" s="187" t="s">
        <v>192</v>
      </c>
      <c r="H298" s="188">
        <v>2.3879999999999999</v>
      </c>
      <c r="I298" s="189"/>
      <c r="J298" s="190">
        <f t="shared" si="100"/>
        <v>0</v>
      </c>
      <c r="K298" s="191"/>
      <c r="L298" s="36"/>
      <c r="M298" s="192" t="s">
        <v>1</v>
      </c>
      <c r="N298" s="193" t="s">
        <v>38</v>
      </c>
      <c r="O298" s="68"/>
      <c r="P298" s="194">
        <f t="shared" si="101"/>
        <v>0</v>
      </c>
      <c r="Q298" s="194">
        <v>0</v>
      </c>
      <c r="R298" s="194">
        <f t="shared" si="102"/>
        <v>0</v>
      </c>
      <c r="S298" s="194">
        <v>0</v>
      </c>
      <c r="T298" s="195">
        <f t="shared" si="10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215</v>
      </c>
      <c r="AT298" s="196" t="s">
        <v>153</v>
      </c>
      <c r="AU298" s="196" t="s">
        <v>83</v>
      </c>
      <c r="AY298" s="14" t="s">
        <v>151</v>
      </c>
      <c r="BE298" s="197">
        <f t="shared" si="104"/>
        <v>0</v>
      </c>
      <c r="BF298" s="197">
        <f t="shared" si="105"/>
        <v>0</v>
      </c>
      <c r="BG298" s="197">
        <f t="shared" si="106"/>
        <v>0</v>
      </c>
      <c r="BH298" s="197">
        <f t="shared" si="107"/>
        <v>0</v>
      </c>
      <c r="BI298" s="197">
        <f t="shared" si="108"/>
        <v>0</v>
      </c>
      <c r="BJ298" s="14" t="s">
        <v>81</v>
      </c>
      <c r="BK298" s="197">
        <f t="shared" si="109"/>
        <v>0</v>
      </c>
      <c r="BL298" s="14" t="s">
        <v>215</v>
      </c>
      <c r="BM298" s="196" t="s">
        <v>683</v>
      </c>
    </row>
    <row r="299" spans="1:65" s="12" customFormat="1" ht="22.8" customHeight="1">
      <c r="B299" s="168"/>
      <c r="C299" s="169"/>
      <c r="D299" s="170" t="s">
        <v>72</v>
      </c>
      <c r="E299" s="182" t="s">
        <v>684</v>
      </c>
      <c r="F299" s="182" t="s">
        <v>685</v>
      </c>
      <c r="G299" s="169"/>
      <c r="H299" s="169"/>
      <c r="I299" s="172"/>
      <c r="J299" s="183">
        <f>BK299</f>
        <v>0</v>
      </c>
      <c r="K299" s="169"/>
      <c r="L299" s="174"/>
      <c r="M299" s="175"/>
      <c r="N299" s="176"/>
      <c r="O299" s="176"/>
      <c r="P299" s="177">
        <f>SUM(P300:P318)</f>
        <v>0</v>
      </c>
      <c r="Q299" s="176"/>
      <c r="R299" s="177">
        <f>SUM(R300:R318)</f>
        <v>1.26976</v>
      </c>
      <c r="S299" s="176"/>
      <c r="T299" s="178">
        <f>SUM(T300:T318)</f>
        <v>0</v>
      </c>
      <c r="AR299" s="179" t="s">
        <v>83</v>
      </c>
      <c r="AT299" s="180" t="s">
        <v>72</v>
      </c>
      <c r="AU299" s="180" t="s">
        <v>81</v>
      </c>
      <c r="AY299" s="179" t="s">
        <v>151</v>
      </c>
      <c r="BK299" s="181">
        <f>SUM(BK300:BK318)</f>
        <v>0</v>
      </c>
    </row>
    <row r="300" spans="1:65" s="2" customFormat="1" ht="21.75" customHeight="1">
      <c r="A300" s="31"/>
      <c r="B300" s="32"/>
      <c r="C300" s="184" t="s">
        <v>686</v>
      </c>
      <c r="D300" s="184" t="s">
        <v>153</v>
      </c>
      <c r="E300" s="185" t="s">
        <v>687</v>
      </c>
      <c r="F300" s="186" t="s">
        <v>688</v>
      </c>
      <c r="G300" s="187" t="s">
        <v>248</v>
      </c>
      <c r="H300" s="188">
        <v>16.12</v>
      </c>
      <c r="I300" s="189"/>
      <c r="J300" s="190">
        <f t="shared" ref="J300:J318" si="110">ROUND(I300*H300,2)</f>
        <v>0</v>
      </c>
      <c r="K300" s="191"/>
      <c r="L300" s="36"/>
      <c r="M300" s="192" t="s">
        <v>1</v>
      </c>
      <c r="N300" s="193" t="s">
        <v>38</v>
      </c>
      <c r="O300" s="68"/>
      <c r="P300" s="194">
        <f t="shared" ref="P300:P318" si="111">O300*H300</f>
        <v>0</v>
      </c>
      <c r="Q300" s="194">
        <v>0</v>
      </c>
      <c r="R300" s="194">
        <f t="shared" ref="R300:R318" si="112">Q300*H300</f>
        <v>0</v>
      </c>
      <c r="S300" s="194">
        <v>0</v>
      </c>
      <c r="T300" s="195">
        <f t="shared" ref="T300:T318" si="113"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215</v>
      </c>
      <c r="AT300" s="196" t="s">
        <v>153</v>
      </c>
      <c r="AU300" s="196" t="s">
        <v>83</v>
      </c>
      <c r="AY300" s="14" t="s">
        <v>151</v>
      </c>
      <c r="BE300" s="197">
        <f t="shared" ref="BE300:BE318" si="114">IF(N300="základní",J300,0)</f>
        <v>0</v>
      </c>
      <c r="BF300" s="197">
        <f t="shared" ref="BF300:BF318" si="115">IF(N300="snížená",J300,0)</f>
        <v>0</v>
      </c>
      <c r="BG300" s="197">
        <f t="shared" ref="BG300:BG318" si="116">IF(N300="zákl. přenesená",J300,0)</f>
        <v>0</v>
      </c>
      <c r="BH300" s="197">
        <f t="shared" ref="BH300:BH318" si="117">IF(N300="sníž. přenesená",J300,0)</f>
        <v>0</v>
      </c>
      <c r="BI300" s="197">
        <f t="shared" ref="BI300:BI318" si="118">IF(N300="nulová",J300,0)</f>
        <v>0</v>
      </c>
      <c r="BJ300" s="14" t="s">
        <v>81</v>
      </c>
      <c r="BK300" s="197">
        <f t="shared" ref="BK300:BK318" si="119">ROUND(I300*H300,2)</f>
        <v>0</v>
      </c>
      <c r="BL300" s="14" t="s">
        <v>215</v>
      </c>
      <c r="BM300" s="196" t="s">
        <v>689</v>
      </c>
    </row>
    <row r="301" spans="1:65" s="2" customFormat="1" ht="21.75" customHeight="1">
      <c r="A301" s="31"/>
      <c r="B301" s="32"/>
      <c r="C301" s="184" t="s">
        <v>387</v>
      </c>
      <c r="D301" s="184" t="s">
        <v>153</v>
      </c>
      <c r="E301" s="185" t="s">
        <v>690</v>
      </c>
      <c r="F301" s="186" t="s">
        <v>691</v>
      </c>
      <c r="G301" s="187" t="s">
        <v>248</v>
      </c>
      <c r="H301" s="188">
        <v>3.64</v>
      </c>
      <c r="I301" s="189"/>
      <c r="J301" s="190">
        <f t="shared" si="110"/>
        <v>0</v>
      </c>
      <c r="K301" s="191"/>
      <c r="L301" s="36"/>
      <c r="M301" s="192" t="s">
        <v>1</v>
      </c>
      <c r="N301" s="193" t="s">
        <v>38</v>
      </c>
      <c r="O301" s="68"/>
      <c r="P301" s="194">
        <f t="shared" si="111"/>
        <v>0</v>
      </c>
      <c r="Q301" s="194">
        <v>0</v>
      </c>
      <c r="R301" s="194">
        <f t="shared" si="112"/>
        <v>0</v>
      </c>
      <c r="S301" s="194">
        <v>0</v>
      </c>
      <c r="T301" s="195">
        <f t="shared" si="11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215</v>
      </c>
      <c r="AT301" s="196" t="s">
        <v>153</v>
      </c>
      <c r="AU301" s="196" t="s">
        <v>83</v>
      </c>
      <c r="AY301" s="14" t="s">
        <v>151</v>
      </c>
      <c r="BE301" s="197">
        <f t="shared" si="114"/>
        <v>0</v>
      </c>
      <c r="BF301" s="197">
        <f t="shared" si="115"/>
        <v>0</v>
      </c>
      <c r="BG301" s="197">
        <f t="shared" si="116"/>
        <v>0</v>
      </c>
      <c r="BH301" s="197">
        <f t="shared" si="117"/>
        <v>0</v>
      </c>
      <c r="BI301" s="197">
        <f t="shared" si="118"/>
        <v>0</v>
      </c>
      <c r="BJ301" s="14" t="s">
        <v>81</v>
      </c>
      <c r="BK301" s="197">
        <f t="shared" si="119"/>
        <v>0</v>
      </c>
      <c r="BL301" s="14" t="s">
        <v>215</v>
      </c>
      <c r="BM301" s="196" t="s">
        <v>692</v>
      </c>
    </row>
    <row r="302" spans="1:65" s="2" customFormat="1" ht="21.75" customHeight="1">
      <c r="A302" s="31"/>
      <c r="B302" s="32"/>
      <c r="C302" s="184" t="s">
        <v>693</v>
      </c>
      <c r="D302" s="184" t="s">
        <v>153</v>
      </c>
      <c r="E302" s="185" t="s">
        <v>694</v>
      </c>
      <c r="F302" s="186" t="s">
        <v>695</v>
      </c>
      <c r="G302" s="187" t="s">
        <v>248</v>
      </c>
      <c r="H302" s="188">
        <v>1.04</v>
      </c>
      <c r="I302" s="189"/>
      <c r="J302" s="190">
        <f t="shared" si="110"/>
        <v>0</v>
      </c>
      <c r="K302" s="191"/>
      <c r="L302" s="36"/>
      <c r="M302" s="192" t="s">
        <v>1</v>
      </c>
      <c r="N302" s="193" t="s">
        <v>38</v>
      </c>
      <c r="O302" s="68"/>
      <c r="P302" s="194">
        <f t="shared" si="111"/>
        <v>0</v>
      </c>
      <c r="Q302" s="194">
        <v>0</v>
      </c>
      <c r="R302" s="194">
        <f t="shared" si="112"/>
        <v>0</v>
      </c>
      <c r="S302" s="194">
        <v>0</v>
      </c>
      <c r="T302" s="195">
        <f t="shared" si="11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215</v>
      </c>
      <c r="AT302" s="196" t="s">
        <v>153</v>
      </c>
      <c r="AU302" s="196" t="s">
        <v>83</v>
      </c>
      <c r="AY302" s="14" t="s">
        <v>151</v>
      </c>
      <c r="BE302" s="197">
        <f t="shared" si="114"/>
        <v>0</v>
      </c>
      <c r="BF302" s="197">
        <f t="shared" si="115"/>
        <v>0</v>
      </c>
      <c r="BG302" s="197">
        <f t="shared" si="116"/>
        <v>0</v>
      </c>
      <c r="BH302" s="197">
        <f t="shared" si="117"/>
        <v>0</v>
      </c>
      <c r="BI302" s="197">
        <f t="shared" si="118"/>
        <v>0</v>
      </c>
      <c r="BJ302" s="14" t="s">
        <v>81</v>
      </c>
      <c r="BK302" s="197">
        <f t="shared" si="119"/>
        <v>0</v>
      </c>
      <c r="BL302" s="14" t="s">
        <v>215</v>
      </c>
      <c r="BM302" s="196" t="s">
        <v>696</v>
      </c>
    </row>
    <row r="303" spans="1:65" s="2" customFormat="1" ht="21.75" customHeight="1">
      <c r="A303" s="31"/>
      <c r="B303" s="32"/>
      <c r="C303" s="184" t="s">
        <v>391</v>
      </c>
      <c r="D303" s="184" t="s">
        <v>153</v>
      </c>
      <c r="E303" s="185" t="s">
        <v>697</v>
      </c>
      <c r="F303" s="186" t="s">
        <v>698</v>
      </c>
      <c r="G303" s="187" t="s">
        <v>248</v>
      </c>
      <c r="H303" s="188">
        <v>4.68</v>
      </c>
      <c r="I303" s="189"/>
      <c r="J303" s="190">
        <f t="shared" si="110"/>
        <v>0</v>
      </c>
      <c r="K303" s="191"/>
      <c r="L303" s="36"/>
      <c r="M303" s="192" t="s">
        <v>1</v>
      </c>
      <c r="N303" s="193" t="s">
        <v>38</v>
      </c>
      <c r="O303" s="68"/>
      <c r="P303" s="194">
        <f t="shared" si="111"/>
        <v>0</v>
      </c>
      <c r="Q303" s="194">
        <v>0</v>
      </c>
      <c r="R303" s="194">
        <f t="shared" si="112"/>
        <v>0</v>
      </c>
      <c r="S303" s="194">
        <v>0</v>
      </c>
      <c r="T303" s="195">
        <f t="shared" si="11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215</v>
      </c>
      <c r="AT303" s="196" t="s">
        <v>153</v>
      </c>
      <c r="AU303" s="196" t="s">
        <v>83</v>
      </c>
      <c r="AY303" s="14" t="s">
        <v>151</v>
      </c>
      <c r="BE303" s="197">
        <f t="shared" si="114"/>
        <v>0</v>
      </c>
      <c r="BF303" s="197">
        <f t="shared" si="115"/>
        <v>0</v>
      </c>
      <c r="BG303" s="197">
        <f t="shared" si="116"/>
        <v>0</v>
      </c>
      <c r="BH303" s="197">
        <f t="shared" si="117"/>
        <v>0</v>
      </c>
      <c r="BI303" s="197">
        <f t="shared" si="118"/>
        <v>0</v>
      </c>
      <c r="BJ303" s="14" t="s">
        <v>81</v>
      </c>
      <c r="BK303" s="197">
        <f t="shared" si="119"/>
        <v>0</v>
      </c>
      <c r="BL303" s="14" t="s">
        <v>215</v>
      </c>
      <c r="BM303" s="196" t="s">
        <v>699</v>
      </c>
    </row>
    <row r="304" spans="1:65" s="2" customFormat="1" ht="21.75" customHeight="1">
      <c r="A304" s="31"/>
      <c r="B304" s="32"/>
      <c r="C304" s="184" t="s">
        <v>700</v>
      </c>
      <c r="D304" s="184" t="s">
        <v>153</v>
      </c>
      <c r="E304" s="185" t="s">
        <v>701</v>
      </c>
      <c r="F304" s="186" t="s">
        <v>702</v>
      </c>
      <c r="G304" s="187" t="s">
        <v>248</v>
      </c>
      <c r="H304" s="188">
        <v>3.12</v>
      </c>
      <c r="I304" s="189"/>
      <c r="J304" s="190">
        <f t="shared" si="110"/>
        <v>0</v>
      </c>
      <c r="K304" s="191"/>
      <c r="L304" s="36"/>
      <c r="M304" s="192" t="s">
        <v>1</v>
      </c>
      <c r="N304" s="193" t="s">
        <v>38</v>
      </c>
      <c r="O304" s="68"/>
      <c r="P304" s="194">
        <f t="shared" si="111"/>
        <v>0</v>
      </c>
      <c r="Q304" s="194">
        <v>0</v>
      </c>
      <c r="R304" s="194">
        <f t="shared" si="112"/>
        <v>0</v>
      </c>
      <c r="S304" s="194">
        <v>0</v>
      </c>
      <c r="T304" s="195">
        <f t="shared" si="11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6" t="s">
        <v>215</v>
      </c>
      <c r="AT304" s="196" t="s">
        <v>153</v>
      </c>
      <c r="AU304" s="196" t="s">
        <v>83</v>
      </c>
      <c r="AY304" s="14" t="s">
        <v>151</v>
      </c>
      <c r="BE304" s="197">
        <f t="shared" si="114"/>
        <v>0</v>
      </c>
      <c r="BF304" s="197">
        <f t="shared" si="115"/>
        <v>0</v>
      </c>
      <c r="BG304" s="197">
        <f t="shared" si="116"/>
        <v>0</v>
      </c>
      <c r="BH304" s="197">
        <f t="shared" si="117"/>
        <v>0</v>
      </c>
      <c r="BI304" s="197">
        <f t="shared" si="118"/>
        <v>0</v>
      </c>
      <c r="BJ304" s="14" t="s">
        <v>81</v>
      </c>
      <c r="BK304" s="197">
        <f t="shared" si="119"/>
        <v>0</v>
      </c>
      <c r="BL304" s="14" t="s">
        <v>215</v>
      </c>
      <c r="BM304" s="196" t="s">
        <v>703</v>
      </c>
    </row>
    <row r="305" spans="1:65" s="2" customFormat="1" ht="21.75" customHeight="1">
      <c r="A305" s="31"/>
      <c r="B305" s="32"/>
      <c r="C305" s="184" t="s">
        <v>395</v>
      </c>
      <c r="D305" s="184" t="s">
        <v>153</v>
      </c>
      <c r="E305" s="185" t="s">
        <v>704</v>
      </c>
      <c r="F305" s="186" t="s">
        <v>705</v>
      </c>
      <c r="G305" s="187" t="s">
        <v>248</v>
      </c>
      <c r="H305" s="188">
        <v>1.04</v>
      </c>
      <c r="I305" s="189"/>
      <c r="J305" s="190">
        <f t="shared" si="110"/>
        <v>0</v>
      </c>
      <c r="K305" s="191"/>
      <c r="L305" s="36"/>
      <c r="M305" s="192" t="s">
        <v>1</v>
      </c>
      <c r="N305" s="193" t="s">
        <v>38</v>
      </c>
      <c r="O305" s="68"/>
      <c r="P305" s="194">
        <f t="shared" si="111"/>
        <v>0</v>
      </c>
      <c r="Q305" s="194">
        <v>0</v>
      </c>
      <c r="R305" s="194">
        <f t="shared" si="112"/>
        <v>0</v>
      </c>
      <c r="S305" s="194">
        <v>0</v>
      </c>
      <c r="T305" s="195">
        <f t="shared" si="11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215</v>
      </c>
      <c r="AT305" s="196" t="s">
        <v>153</v>
      </c>
      <c r="AU305" s="196" t="s">
        <v>83</v>
      </c>
      <c r="AY305" s="14" t="s">
        <v>151</v>
      </c>
      <c r="BE305" s="197">
        <f t="shared" si="114"/>
        <v>0</v>
      </c>
      <c r="BF305" s="197">
        <f t="shared" si="115"/>
        <v>0</v>
      </c>
      <c r="BG305" s="197">
        <f t="shared" si="116"/>
        <v>0</v>
      </c>
      <c r="BH305" s="197">
        <f t="shared" si="117"/>
        <v>0</v>
      </c>
      <c r="BI305" s="197">
        <f t="shared" si="118"/>
        <v>0</v>
      </c>
      <c r="BJ305" s="14" t="s">
        <v>81</v>
      </c>
      <c r="BK305" s="197">
        <f t="shared" si="119"/>
        <v>0</v>
      </c>
      <c r="BL305" s="14" t="s">
        <v>215</v>
      </c>
      <c r="BM305" s="196" t="s">
        <v>706</v>
      </c>
    </row>
    <row r="306" spans="1:65" s="2" customFormat="1" ht="16.5" customHeight="1">
      <c r="A306" s="31"/>
      <c r="B306" s="32"/>
      <c r="C306" s="198" t="s">
        <v>707</v>
      </c>
      <c r="D306" s="198" t="s">
        <v>323</v>
      </c>
      <c r="E306" s="199" t="s">
        <v>708</v>
      </c>
      <c r="F306" s="200" t="s">
        <v>709</v>
      </c>
      <c r="G306" s="201" t="s">
        <v>287</v>
      </c>
      <c r="H306" s="202">
        <v>1</v>
      </c>
      <c r="I306" s="203"/>
      <c r="J306" s="204">
        <f t="shared" si="110"/>
        <v>0</v>
      </c>
      <c r="K306" s="205"/>
      <c r="L306" s="206"/>
      <c r="M306" s="207" t="s">
        <v>1</v>
      </c>
      <c r="N306" s="208" t="s">
        <v>38</v>
      </c>
      <c r="O306" s="68"/>
      <c r="P306" s="194">
        <f t="shared" si="111"/>
        <v>0</v>
      </c>
      <c r="Q306" s="194">
        <v>4.2000000000000002E-4</v>
      </c>
      <c r="R306" s="194">
        <f t="shared" si="112"/>
        <v>4.2000000000000002E-4</v>
      </c>
      <c r="S306" s="194">
        <v>0</v>
      </c>
      <c r="T306" s="195">
        <f t="shared" si="11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6" t="s">
        <v>181</v>
      </c>
      <c r="AT306" s="196" t="s">
        <v>323</v>
      </c>
      <c r="AU306" s="196" t="s">
        <v>83</v>
      </c>
      <c r="AY306" s="14" t="s">
        <v>151</v>
      </c>
      <c r="BE306" s="197">
        <f t="shared" si="114"/>
        <v>0</v>
      </c>
      <c r="BF306" s="197">
        <f t="shared" si="115"/>
        <v>0</v>
      </c>
      <c r="BG306" s="197">
        <f t="shared" si="116"/>
        <v>0</v>
      </c>
      <c r="BH306" s="197">
        <f t="shared" si="117"/>
        <v>0</v>
      </c>
      <c r="BI306" s="197">
        <f t="shared" si="118"/>
        <v>0</v>
      </c>
      <c r="BJ306" s="14" t="s">
        <v>81</v>
      </c>
      <c r="BK306" s="197">
        <f t="shared" si="119"/>
        <v>0</v>
      </c>
      <c r="BL306" s="14" t="s">
        <v>157</v>
      </c>
      <c r="BM306" s="196" t="s">
        <v>710</v>
      </c>
    </row>
    <row r="307" spans="1:65" s="2" customFormat="1" ht="16.5" customHeight="1">
      <c r="A307" s="31"/>
      <c r="B307" s="32"/>
      <c r="C307" s="184" t="s">
        <v>711</v>
      </c>
      <c r="D307" s="184" t="s">
        <v>153</v>
      </c>
      <c r="E307" s="185" t="s">
        <v>712</v>
      </c>
      <c r="F307" s="186" t="s">
        <v>713</v>
      </c>
      <c r="G307" s="187" t="s">
        <v>287</v>
      </c>
      <c r="H307" s="188">
        <v>1</v>
      </c>
      <c r="I307" s="189"/>
      <c r="J307" s="190">
        <f t="shared" si="110"/>
        <v>0</v>
      </c>
      <c r="K307" s="191"/>
      <c r="L307" s="36"/>
      <c r="M307" s="192" t="s">
        <v>1</v>
      </c>
      <c r="N307" s="193" t="s">
        <v>38</v>
      </c>
      <c r="O307" s="68"/>
      <c r="P307" s="194">
        <f t="shared" si="111"/>
        <v>0</v>
      </c>
      <c r="Q307" s="194">
        <v>0</v>
      </c>
      <c r="R307" s="194">
        <f t="shared" si="112"/>
        <v>0</v>
      </c>
      <c r="S307" s="194">
        <v>0</v>
      </c>
      <c r="T307" s="195">
        <f t="shared" si="11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215</v>
      </c>
      <c r="AT307" s="196" t="s">
        <v>153</v>
      </c>
      <c r="AU307" s="196" t="s">
        <v>83</v>
      </c>
      <c r="AY307" s="14" t="s">
        <v>151</v>
      </c>
      <c r="BE307" s="197">
        <f t="shared" si="114"/>
        <v>0</v>
      </c>
      <c r="BF307" s="197">
        <f t="shared" si="115"/>
        <v>0</v>
      </c>
      <c r="BG307" s="197">
        <f t="shared" si="116"/>
        <v>0</v>
      </c>
      <c r="BH307" s="197">
        <f t="shared" si="117"/>
        <v>0</v>
      </c>
      <c r="BI307" s="197">
        <f t="shared" si="118"/>
        <v>0</v>
      </c>
      <c r="BJ307" s="14" t="s">
        <v>81</v>
      </c>
      <c r="BK307" s="197">
        <f t="shared" si="119"/>
        <v>0</v>
      </c>
      <c r="BL307" s="14" t="s">
        <v>215</v>
      </c>
      <c r="BM307" s="196" t="s">
        <v>714</v>
      </c>
    </row>
    <row r="308" spans="1:65" s="2" customFormat="1" ht="24.15" customHeight="1">
      <c r="A308" s="31"/>
      <c r="B308" s="32"/>
      <c r="C308" s="184" t="s">
        <v>715</v>
      </c>
      <c r="D308" s="184" t="s">
        <v>153</v>
      </c>
      <c r="E308" s="185" t="s">
        <v>716</v>
      </c>
      <c r="F308" s="186" t="s">
        <v>717</v>
      </c>
      <c r="G308" s="187" t="s">
        <v>287</v>
      </c>
      <c r="H308" s="188">
        <v>1</v>
      </c>
      <c r="I308" s="189"/>
      <c r="J308" s="190">
        <f t="shared" si="110"/>
        <v>0</v>
      </c>
      <c r="K308" s="191"/>
      <c r="L308" s="36"/>
      <c r="M308" s="192" t="s">
        <v>1</v>
      </c>
      <c r="N308" s="193" t="s">
        <v>38</v>
      </c>
      <c r="O308" s="68"/>
      <c r="P308" s="194">
        <f t="shared" si="111"/>
        <v>0</v>
      </c>
      <c r="Q308" s="194">
        <v>0</v>
      </c>
      <c r="R308" s="194">
        <f t="shared" si="112"/>
        <v>0</v>
      </c>
      <c r="S308" s="194">
        <v>0</v>
      </c>
      <c r="T308" s="195">
        <f t="shared" si="11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6" t="s">
        <v>215</v>
      </c>
      <c r="AT308" s="196" t="s">
        <v>153</v>
      </c>
      <c r="AU308" s="196" t="s">
        <v>83</v>
      </c>
      <c r="AY308" s="14" t="s">
        <v>151</v>
      </c>
      <c r="BE308" s="197">
        <f t="shared" si="114"/>
        <v>0</v>
      </c>
      <c r="BF308" s="197">
        <f t="shared" si="115"/>
        <v>0</v>
      </c>
      <c r="BG308" s="197">
        <f t="shared" si="116"/>
        <v>0</v>
      </c>
      <c r="BH308" s="197">
        <f t="shared" si="117"/>
        <v>0</v>
      </c>
      <c r="BI308" s="197">
        <f t="shared" si="118"/>
        <v>0</v>
      </c>
      <c r="BJ308" s="14" t="s">
        <v>81</v>
      </c>
      <c r="BK308" s="197">
        <f t="shared" si="119"/>
        <v>0</v>
      </c>
      <c r="BL308" s="14" t="s">
        <v>215</v>
      </c>
      <c r="BM308" s="196" t="s">
        <v>718</v>
      </c>
    </row>
    <row r="309" spans="1:65" s="2" customFormat="1" ht="16.5" customHeight="1">
      <c r="A309" s="31"/>
      <c r="B309" s="32"/>
      <c r="C309" s="198" t="s">
        <v>719</v>
      </c>
      <c r="D309" s="198" t="s">
        <v>323</v>
      </c>
      <c r="E309" s="199" t="s">
        <v>720</v>
      </c>
      <c r="F309" s="200" t="s">
        <v>721</v>
      </c>
      <c r="G309" s="201" t="s">
        <v>287</v>
      </c>
      <c r="H309" s="202">
        <v>1</v>
      </c>
      <c r="I309" s="203"/>
      <c r="J309" s="204">
        <f t="shared" si="110"/>
        <v>0</v>
      </c>
      <c r="K309" s="205"/>
      <c r="L309" s="206"/>
      <c r="M309" s="207" t="s">
        <v>1</v>
      </c>
      <c r="N309" s="208" t="s">
        <v>38</v>
      </c>
      <c r="O309" s="68"/>
      <c r="P309" s="194">
        <f t="shared" si="111"/>
        <v>0</v>
      </c>
      <c r="Q309" s="194">
        <v>6.8000000000000005E-2</v>
      </c>
      <c r="R309" s="194">
        <f t="shared" si="112"/>
        <v>6.8000000000000005E-2</v>
      </c>
      <c r="S309" s="194">
        <v>0</v>
      </c>
      <c r="T309" s="195">
        <f t="shared" si="11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198</v>
      </c>
      <c r="AT309" s="196" t="s">
        <v>323</v>
      </c>
      <c r="AU309" s="196" t="s">
        <v>83</v>
      </c>
      <c r="AY309" s="14" t="s">
        <v>151</v>
      </c>
      <c r="BE309" s="197">
        <f t="shared" si="114"/>
        <v>0</v>
      </c>
      <c r="BF309" s="197">
        <f t="shared" si="115"/>
        <v>0</v>
      </c>
      <c r="BG309" s="197">
        <f t="shared" si="116"/>
        <v>0</v>
      </c>
      <c r="BH309" s="197">
        <f t="shared" si="117"/>
        <v>0</v>
      </c>
      <c r="BI309" s="197">
        <f t="shared" si="118"/>
        <v>0</v>
      </c>
      <c r="BJ309" s="14" t="s">
        <v>81</v>
      </c>
      <c r="BK309" s="197">
        <f t="shared" si="119"/>
        <v>0</v>
      </c>
      <c r="BL309" s="14" t="s">
        <v>215</v>
      </c>
      <c r="BM309" s="196" t="s">
        <v>722</v>
      </c>
    </row>
    <row r="310" spans="1:65" s="2" customFormat="1" ht="16.5" customHeight="1">
      <c r="A310" s="31"/>
      <c r="B310" s="32"/>
      <c r="C310" s="198" t="s">
        <v>723</v>
      </c>
      <c r="D310" s="198" t="s">
        <v>323</v>
      </c>
      <c r="E310" s="199" t="s">
        <v>724</v>
      </c>
      <c r="F310" s="200" t="s">
        <v>725</v>
      </c>
      <c r="G310" s="201" t="s">
        <v>287</v>
      </c>
      <c r="H310" s="202">
        <v>1</v>
      </c>
      <c r="I310" s="203"/>
      <c r="J310" s="204">
        <f t="shared" si="110"/>
        <v>0</v>
      </c>
      <c r="K310" s="205"/>
      <c r="L310" s="206"/>
      <c r="M310" s="207" t="s">
        <v>1</v>
      </c>
      <c r="N310" s="208" t="s">
        <v>38</v>
      </c>
      <c r="O310" s="68"/>
      <c r="P310" s="194">
        <f t="shared" si="111"/>
        <v>0</v>
      </c>
      <c r="Q310" s="194">
        <v>0.52600000000000002</v>
      </c>
      <c r="R310" s="194">
        <f t="shared" si="112"/>
        <v>0.52600000000000002</v>
      </c>
      <c r="S310" s="194">
        <v>0</v>
      </c>
      <c r="T310" s="195">
        <f t="shared" si="11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6" t="s">
        <v>198</v>
      </c>
      <c r="AT310" s="196" t="s">
        <v>323</v>
      </c>
      <c r="AU310" s="196" t="s">
        <v>83</v>
      </c>
      <c r="AY310" s="14" t="s">
        <v>151</v>
      </c>
      <c r="BE310" s="197">
        <f t="shared" si="114"/>
        <v>0</v>
      </c>
      <c r="BF310" s="197">
        <f t="shared" si="115"/>
        <v>0</v>
      </c>
      <c r="BG310" s="197">
        <f t="shared" si="116"/>
        <v>0</v>
      </c>
      <c r="BH310" s="197">
        <f t="shared" si="117"/>
        <v>0</v>
      </c>
      <c r="BI310" s="197">
        <f t="shared" si="118"/>
        <v>0</v>
      </c>
      <c r="BJ310" s="14" t="s">
        <v>81</v>
      </c>
      <c r="BK310" s="197">
        <f t="shared" si="119"/>
        <v>0</v>
      </c>
      <c r="BL310" s="14" t="s">
        <v>215</v>
      </c>
      <c r="BM310" s="196" t="s">
        <v>726</v>
      </c>
    </row>
    <row r="311" spans="1:65" s="2" customFormat="1" ht="16.5" customHeight="1">
      <c r="A311" s="31"/>
      <c r="B311" s="32"/>
      <c r="C311" s="198" t="s">
        <v>399</v>
      </c>
      <c r="D311" s="198" t="s">
        <v>323</v>
      </c>
      <c r="E311" s="199" t="s">
        <v>727</v>
      </c>
      <c r="F311" s="200" t="s">
        <v>728</v>
      </c>
      <c r="G311" s="201" t="s">
        <v>287</v>
      </c>
      <c r="H311" s="202">
        <v>1</v>
      </c>
      <c r="I311" s="203"/>
      <c r="J311" s="204">
        <f t="shared" si="110"/>
        <v>0</v>
      </c>
      <c r="K311" s="205"/>
      <c r="L311" s="206"/>
      <c r="M311" s="207" t="s">
        <v>1</v>
      </c>
      <c r="N311" s="208" t="s">
        <v>38</v>
      </c>
      <c r="O311" s="68"/>
      <c r="P311" s="194">
        <f t="shared" si="111"/>
        <v>0</v>
      </c>
      <c r="Q311" s="194">
        <v>0.26200000000000001</v>
      </c>
      <c r="R311" s="194">
        <f t="shared" si="112"/>
        <v>0.26200000000000001</v>
      </c>
      <c r="S311" s="194">
        <v>0</v>
      </c>
      <c r="T311" s="195">
        <f t="shared" si="11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198</v>
      </c>
      <c r="AT311" s="196" t="s">
        <v>323</v>
      </c>
      <c r="AU311" s="196" t="s">
        <v>83</v>
      </c>
      <c r="AY311" s="14" t="s">
        <v>151</v>
      </c>
      <c r="BE311" s="197">
        <f t="shared" si="114"/>
        <v>0</v>
      </c>
      <c r="BF311" s="197">
        <f t="shared" si="115"/>
        <v>0</v>
      </c>
      <c r="BG311" s="197">
        <f t="shared" si="116"/>
        <v>0</v>
      </c>
      <c r="BH311" s="197">
        <f t="shared" si="117"/>
        <v>0</v>
      </c>
      <c r="BI311" s="197">
        <f t="shared" si="118"/>
        <v>0</v>
      </c>
      <c r="BJ311" s="14" t="s">
        <v>81</v>
      </c>
      <c r="BK311" s="197">
        <f t="shared" si="119"/>
        <v>0</v>
      </c>
      <c r="BL311" s="14" t="s">
        <v>215</v>
      </c>
      <c r="BM311" s="196" t="s">
        <v>729</v>
      </c>
    </row>
    <row r="312" spans="1:65" s="2" customFormat="1" ht="21.75" customHeight="1">
      <c r="A312" s="31"/>
      <c r="B312" s="32"/>
      <c r="C312" s="198" t="s">
        <v>730</v>
      </c>
      <c r="D312" s="198" t="s">
        <v>323</v>
      </c>
      <c r="E312" s="199" t="s">
        <v>731</v>
      </c>
      <c r="F312" s="200" t="s">
        <v>732</v>
      </c>
      <c r="G312" s="201" t="s">
        <v>287</v>
      </c>
      <c r="H312" s="202">
        <v>1</v>
      </c>
      <c r="I312" s="203"/>
      <c r="J312" s="204">
        <f t="shared" si="110"/>
        <v>0</v>
      </c>
      <c r="K312" s="205"/>
      <c r="L312" s="206"/>
      <c r="M312" s="207" t="s">
        <v>1</v>
      </c>
      <c r="N312" s="208" t="s">
        <v>38</v>
      </c>
      <c r="O312" s="68"/>
      <c r="P312" s="194">
        <f t="shared" si="111"/>
        <v>0</v>
      </c>
      <c r="Q312" s="194">
        <v>0</v>
      </c>
      <c r="R312" s="194">
        <f t="shared" si="112"/>
        <v>0</v>
      </c>
      <c r="S312" s="194">
        <v>0</v>
      </c>
      <c r="T312" s="195">
        <f t="shared" si="11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6" t="s">
        <v>198</v>
      </c>
      <c r="AT312" s="196" t="s">
        <v>323</v>
      </c>
      <c r="AU312" s="196" t="s">
        <v>83</v>
      </c>
      <c r="AY312" s="14" t="s">
        <v>151</v>
      </c>
      <c r="BE312" s="197">
        <f t="shared" si="114"/>
        <v>0</v>
      </c>
      <c r="BF312" s="197">
        <f t="shared" si="115"/>
        <v>0</v>
      </c>
      <c r="BG312" s="197">
        <f t="shared" si="116"/>
        <v>0</v>
      </c>
      <c r="BH312" s="197">
        <f t="shared" si="117"/>
        <v>0</v>
      </c>
      <c r="BI312" s="197">
        <f t="shared" si="118"/>
        <v>0</v>
      </c>
      <c r="BJ312" s="14" t="s">
        <v>81</v>
      </c>
      <c r="BK312" s="197">
        <f t="shared" si="119"/>
        <v>0</v>
      </c>
      <c r="BL312" s="14" t="s">
        <v>215</v>
      </c>
      <c r="BM312" s="196" t="s">
        <v>733</v>
      </c>
    </row>
    <row r="313" spans="1:65" s="2" customFormat="1" ht="24.15" customHeight="1">
      <c r="A313" s="31"/>
      <c r="B313" s="32"/>
      <c r="C313" s="184" t="s">
        <v>403</v>
      </c>
      <c r="D313" s="184" t="s">
        <v>153</v>
      </c>
      <c r="E313" s="185" t="s">
        <v>734</v>
      </c>
      <c r="F313" s="186" t="s">
        <v>735</v>
      </c>
      <c r="G313" s="187" t="s">
        <v>287</v>
      </c>
      <c r="H313" s="188">
        <v>1</v>
      </c>
      <c r="I313" s="189"/>
      <c r="J313" s="190">
        <f t="shared" si="110"/>
        <v>0</v>
      </c>
      <c r="K313" s="191"/>
      <c r="L313" s="36"/>
      <c r="M313" s="192" t="s">
        <v>1</v>
      </c>
      <c r="N313" s="193" t="s">
        <v>38</v>
      </c>
      <c r="O313" s="68"/>
      <c r="P313" s="194">
        <f t="shared" si="111"/>
        <v>0</v>
      </c>
      <c r="Q313" s="194">
        <v>0.21734000000000001</v>
      </c>
      <c r="R313" s="194">
        <f t="shared" si="112"/>
        <v>0.21734000000000001</v>
      </c>
      <c r="S313" s="194">
        <v>0</v>
      </c>
      <c r="T313" s="195">
        <f t="shared" si="11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157</v>
      </c>
      <c r="AT313" s="196" t="s">
        <v>153</v>
      </c>
      <c r="AU313" s="196" t="s">
        <v>83</v>
      </c>
      <c r="AY313" s="14" t="s">
        <v>151</v>
      </c>
      <c r="BE313" s="197">
        <f t="shared" si="114"/>
        <v>0</v>
      </c>
      <c r="BF313" s="197">
        <f t="shared" si="115"/>
        <v>0</v>
      </c>
      <c r="BG313" s="197">
        <f t="shared" si="116"/>
        <v>0</v>
      </c>
      <c r="BH313" s="197">
        <f t="shared" si="117"/>
        <v>0</v>
      </c>
      <c r="BI313" s="197">
        <f t="shared" si="118"/>
        <v>0</v>
      </c>
      <c r="BJ313" s="14" t="s">
        <v>81</v>
      </c>
      <c r="BK313" s="197">
        <f t="shared" si="119"/>
        <v>0</v>
      </c>
      <c r="BL313" s="14" t="s">
        <v>157</v>
      </c>
      <c r="BM313" s="196" t="s">
        <v>736</v>
      </c>
    </row>
    <row r="314" spans="1:65" s="2" customFormat="1" ht="21.75" customHeight="1">
      <c r="A314" s="31"/>
      <c r="B314" s="32"/>
      <c r="C314" s="198" t="s">
        <v>737</v>
      </c>
      <c r="D314" s="198" t="s">
        <v>323</v>
      </c>
      <c r="E314" s="199" t="s">
        <v>738</v>
      </c>
      <c r="F314" s="200" t="s">
        <v>739</v>
      </c>
      <c r="G314" s="201" t="s">
        <v>287</v>
      </c>
      <c r="H314" s="202">
        <v>1</v>
      </c>
      <c r="I314" s="203"/>
      <c r="J314" s="204">
        <f t="shared" si="110"/>
        <v>0</v>
      </c>
      <c r="K314" s="205"/>
      <c r="L314" s="206"/>
      <c r="M314" s="207" t="s">
        <v>1</v>
      </c>
      <c r="N314" s="208" t="s">
        <v>38</v>
      </c>
      <c r="O314" s="68"/>
      <c r="P314" s="194">
        <f t="shared" si="111"/>
        <v>0</v>
      </c>
      <c r="Q314" s="194">
        <v>0.19600000000000001</v>
      </c>
      <c r="R314" s="194">
        <f t="shared" si="112"/>
        <v>0.19600000000000001</v>
      </c>
      <c r="S314" s="194">
        <v>0</v>
      </c>
      <c r="T314" s="195">
        <f t="shared" si="11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6" t="s">
        <v>198</v>
      </c>
      <c r="AT314" s="196" t="s">
        <v>323</v>
      </c>
      <c r="AU314" s="196" t="s">
        <v>83</v>
      </c>
      <c r="AY314" s="14" t="s">
        <v>151</v>
      </c>
      <c r="BE314" s="197">
        <f t="shared" si="114"/>
        <v>0</v>
      </c>
      <c r="BF314" s="197">
        <f t="shared" si="115"/>
        <v>0</v>
      </c>
      <c r="BG314" s="197">
        <f t="shared" si="116"/>
        <v>0</v>
      </c>
      <c r="BH314" s="197">
        <f t="shared" si="117"/>
        <v>0</v>
      </c>
      <c r="BI314" s="197">
        <f t="shared" si="118"/>
        <v>0</v>
      </c>
      <c r="BJ314" s="14" t="s">
        <v>81</v>
      </c>
      <c r="BK314" s="197">
        <f t="shared" si="119"/>
        <v>0</v>
      </c>
      <c r="BL314" s="14" t="s">
        <v>215</v>
      </c>
      <c r="BM314" s="196" t="s">
        <v>740</v>
      </c>
    </row>
    <row r="315" spans="1:65" s="2" customFormat="1" ht="16.5" customHeight="1">
      <c r="A315" s="31"/>
      <c r="B315" s="32"/>
      <c r="C315" s="184" t="s">
        <v>407</v>
      </c>
      <c r="D315" s="184" t="s">
        <v>153</v>
      </c>
      <c r="E315" s="185" t="s">
        <v>458</v>
      </c>
      <c r="F315" s="186" t="s">
        <v>459</v>
      </c>
      <c r="G315" s="187" t="s">
        <v>460</v>
      </c>
      <c r="H315" s="188">
        <v>1</v>
      </c>
      <c r="I315" s="189"/>
      <c r="J315" s="190">
        <f t="shared" si="110"/>
        <v>0</v>
      </c>
      <c r="K315" s="191"/>
      <c r="L315" s="36"/>
      <c r="M315" s="192" t="s">
        <v>1</v>
      </c>
      <c r="N315" s="193" t="s">
        <v>38</v>
      </c>
      <c r="O315" s="68"/>
      <c r="P315" s="194">
        <f t="shared" si="111"/>
        <v>0</v>
      </c>
      <c r="Q315" s="194">
        <v>0</v>
      </c>
      <c r="R315" s="194">
        <f t="shared" si="112"/>
        <v>0</v>
      </c>
      <c r="S315" s="194">
        <v>0</v>
      </c>
      <c r="T315" s="195">
        <f t="shared" si="11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215</v>
      </c>
      <c r="AT315" s="196" t="s">
        <v>153</v>
      </c>
      <c r="AU315" s="196" t="s">
        <v>83</v>
      </c>
      <c r="AY315" s="14" t="s">
        <v>151</v>
      </c>
      <c r="BE315" s="197">
        <f t="shared" si="114"/>
        <v>0</v>
      </c>
      <c r="BF315" s="197">
        <f t="shared" si="115"/>
        <v>0</v>
      </c>
      <c r="BG315" s="197">
        <f t="shared" si="116"/>
        <v>0</v>
      </c>
      <c r="BH315" s="197">
        <f t="shared" si="117"/>
        <v>0</v>
      </c>
      <c r="BI315" s="197">
        <f t="shared" si="118"/>
        <v>0</v>
      </c>
      <c r="BJ315" s="14" t="s">
        <v>81</v>
      </c>
      <c r="BK315" s="197">
        <f t="shared" si="119"/>
        <v>0</v>
      </c>
      <c r="BL315" s="14" t="s">
        <v>215</v>
      </c>
      <c r="BM315" s="196" t="s">
        <v>741</v>
      </c>
    </row>
    <row r="316" spans="1:65" s="2" customFormat="1" ht="21.75" customHeight="1">
      <c r="A316" s="31"/>
      <c r="B316" s="32"/>
      <c r="C316" s="184" t="s">
        <v>742</v>
      </c>
      <c r="D316" s="184" t="s">
        <v>153</v>
      </c>
      <c r="E316" s="185" t="s">
        <v>743</v>
      </c>
      <c r="F316" s="186" t="s">
        <v>744</v>
      </c>
      <c r="G316" s="187" t="s">
        <v>248</v>
      </c>
      <c r="H316" s="188">
        <v>28.6</v>
      </c>
      <c r="I316" s="189"/>
      <c r="J316" s="190">
        <f t="shared" si="110"/>
        <v>0</v>
      </c>
      <c r="K316" s="191"/>
      <c r="L316" s="36"/>
      <c r="M316" s="192" t="s">
        <v>1</v>
      </c>
      <c r="N316" s="193" t="s">
        <v>38</v>
      </c>
      <c r="O316" s="68"/>
      <c r="P316" s="194">
        <f t="shared" si="111"/>
        <v>0</v>
      </c>
      <c r="Q316" s="194">
        <v>0</v>
      </c>
      <c r="R316" s="194">
        <f t="shared" si="112"/>
        <v>0</v>
      </c>
      <c r="S316" s="194">
        <v>0</v>
      </c>
      <c r="T316" s="195">
        <f t="shared" si="11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6" t="s">
        <v>215</v>
      </c>
      <c r="AT316" s="196" t="s">
        <v>153</v>
      </c>
      <c r="AU316" s="196" t="s">
        <v>83</v>
      </c>
      <c r="AY316" s="14" t="s">
        <v>151</v>
      </c>
      <c r="BE316" s="197">
        <f t="shared" si="114"/>
        <v>0</v>
      </c>
      <c r="BF316" s="197">
        <f t="shared" si="115"/>
        <v>0</v>
      </c>
      <c r="BG316" s="197">
        <f t="shared" si="116"/>
        <v>0</v>
      </c>
      <c r="BH316" s="197">
        <f t="shared" si="117"/>
        <v>0</v>
      </c>
      <c r="BI316" s="197">
        <f t="shared" si="118"/>
        <v>0</v>
      </c>
      <c r="BJ316" s="14" t="s">
        <v>81</v>
      </c>
      <c r="BK316" s="197">
        <f t="shared" si="119"/>
        <v>0</v>
      </c>
      <c r="BL316" s="14" t="s">
        <v>215</v>
      </c>
      <c r="BM316" s="196" t="s">
        <v>745</v>
      </c>
    </row>
    <row r="317" spans="1:65" s="2" customFormat="1" ht="21.75" customHeight="1">
      <c r="A317" s="31"/>
      <c r="B317" s="32"/>
      <c r="C317" s="184" t="s">
        <v>411</v>
      </c>
      <c r="D317" s="184" t="s">
        <v>153</v>
      </c>
      <c r="E317" s="185" t="s">
        <v>746</v>
      </c>
      <c r="F317" s="186" t="s">
        <v>747</v>
      </c>
      <c r="G317" s="187" t="s">
        <v>248</v>
      </c>
      <c r="H317" s="188">
        <v>1.04</v>
      </c>
      <c r="I317" s="189"/>
      <c r="J317" s="190">
        <f t="shared" si="110"/>
        <v>0</v>
      </c>
      <c r="K317" s="191"/>
      <c r="L317" s="36"/>
      <c r="M317" s="192" t="s">
        <v>1</v>
      </c>
      <c r="N317" s="193" t="s">
        <v>38</v>
      </c>
      <c r="O317" s="68"/>
      <c r="P317" s="194">
        <f t="shared" si="111"/>
        <v>0</v>
      </c>
      <c r="Q317" s="194">
        <v>0</v>
      </c>
      <c r="R317" s="194">
        <f t="shared" si="112"/>
        <v>0</v>
      </c>
      <c r="S317" s="194">
        <v>0</v>
      </c>
      <c r="T317" s="195">
        <f t="shared" si="11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215</v>
      </c>
      <c r="AT317" s="196" t="s">
        <v>153</v>
      </c>
      <c r="AU317" s="196" t="s">
        <v>83</v>
      </c>
      <c r="AY317" s="14" t="s">
        <v>151</v>
      </c>
      <c r="BE317" s="197">
        <f t="shared" si="114"/>
        <v>0</v>
      </c>
      <c r="BF317" s="197">
        <f t="shared" si="115"/>
        <v>0</v>
      </c>
      <c r="BG317" s="197">
        <f t="shared" si="116"/>
        <v>0</v>
      </c>
      <c r="BH317" s="197">
        <f t="shared" si="117"/>
        <v>0</v>
      </c>
      <c r="BI317" s="197">
        <f t="shared" si="118"/>
        <v>0</v>
      </c>
      <c r="BJ317" s="14" t="s">
        <v>81</v>
      </c>
      <c r="BK317" s="197">
        <f t="shared" si="119"/>
        <v>0</v>
      </c>
      <c r="BL317" s="14" t="s">
        <v>215</v>
      </c>
      <c r="BM317" s="196" t="s">
        <v>748</v>
      </c>
    </row>
    <row r="318" spans="1:65" s="2" customFormat="1" ht="24.15" customHeight="1">
      <c r="A318" s="31"/>
      <c r="B318" s="32"/>
      <c r="C318" s="184" t="s">
        <v>749</v>
      </c>
      <c r="D318" s="184" t="s">
        <v>153</v>
      </c>
      <c r="E318" s="185" t="s">
        <v>750</v>
      </c>
      <c r="F318" s="186" t="s">
        <v>751</v>
      </c>
      <c r="G318" s="187" t="s">
        <v>192</v>
      </c>
      <c r="H318" s="188">
        <v>1.4970000000000001</v>
      </c>
      <c r="I318" s="189"/>
      <c r="J318" s="190">
        <f t="shared" si="110"/>
        <v>0</v>
      </c>
      <c r="K318" s="191"/>
      <c r="L318" s="36"/>
      <c r="M318" s="192" t="s">
        <v>1</v>
      </c>
      <c r="N318" s="193" t="s">
        <v>38</v>
      </c>
      <c r="O318" s="68"/>
      <c r="P318" s="194">
        <f t="shared" si="111"/>
        <v>0</v>
      </c>
      <c r="Q318" s="194">
        <v>0</v>
      </c>
      <c r="R318" s="194">
        <f t="shared" si="112"/>
        <v>0</v>
      </c>
      <c r="S318" s="194">
        <v>0</v>
      </c>
      <c r="T318" s="195">
        <f t="shared" si="11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6" t="s">
        <v>215</v>
      </c>
      <c r="AT318" s="196" t="s">
        <v>153</v>
      </c>
      <c r="AU318" s="196" t="s">
        <v>83</v>
      </c>
      <c r="AY318" s="14" t="s">
        <v>151</v>
      </c>
      <c r="BE318" s="197">
        <f t="shared" si="114"/>
        <v>0</v>
      </c>
      <c r="BF318" s="197">
        <f t="shared" si="115"/>
        <v>0</v>
      </c>
      <c r="BG318" s="197">
        <f t="shared" si="116"/>
        <v>0</v>
      </c>
      <c r="BH318" s="197">
        <f t="shared" si="117"/>
        <v>0</v>
      </c>
      <c r="BI318" s="197">
        <f t="shared" si="118"/>
        <v>0</v>
      </c>
      <c r="BJ318" s="14" t="s">
        <v>81</v>
      </c>
      <c r="BK318" s="197">
        <f t="shared" si="119"/>
        <v>0</v>
      </c>
      <c r="BL318" s="14" t="s">
        <v>215</v>
      </c>
      <c r="BM318" s="196" t="s">
        <v>752</v>
      </c>
    </row>
    <row r="319" spans="1:65" s="12" customFormat="1" ht="22.8" customHeight="1">
      <c r="B319" s="168"/>
      <c r="C319" s="169"/>
      <c r="D319" s="170" t="s">
        <v>72</v>
      </c>
      <c r="E319" s="182" t="s">
        <v>753</v>
      </c>
      <c r="F319" s="182" t="s">
        <v>754</v>
      </c>
      <c r="G319" s="169"/>
      <c r="H319" s="169"/>
      <c r="I319" s="172"/>
      <c r="J319" s="183">
        <f>BK319</f>
        <v>0</v>
      </c>
      <c r="K319" s="169"/>
      <c r="L319" s="174"/>
      <c r="M319" s="175"/>
      <c r="N319" s="176"/>
      <c r="O319" s="176"/>
      <c r="P319" s="177">
        <f>SUM(P320:P339)</f>
        <v>0</v>
      </c>
      <c r="Q319" s="176"/>
      <c r="R319" s="177">
        <f>SUM(R320:R339)</f>
        <v>0.58489160000000007</v>
      </c>
      <c r="S319" s="176"/>
      <c r="T319" s="178">
        <f>SUM(T320:T339)</f>
        <v>0</v>
      </c>
      <c r="AR319" s="179" t="s">
        <v>83</v>
      </c>
      <c r="AT319" s="180" t="s">
        <v>72</v>
      </c>
      <c r="AU319" s="180" t="s">
        <v>81</v>
      </c>
      <c r="AY319" s="179" t="s">
        <v>151</v>
      </c>
      <c r="BK319" s="181">
        <f>SUM(BK320:BK339)</f>
        <v>0</v>
      </c>
    </row>
    <row r="320" spans="1:65" s="2" customFormat="1" ht="24.15" customHeight="1">
      <c r="A320" s="31"/>
      <c r="B320" s="32"/>
      <c r="C320" s="184" t="s">
        <v>415</v>
      </c>
      <c r="D320" s="184" t="s">
        <v>153</v>
      </c>
      <c r="E320" s="185" t="s">
        <v>755</v>
      </c>
      <c r="F320" s="186" t="s">
        <v>756</v>
      </c>
      <c r="G320" s="187" t="s">
        <v>248</v>
      </c>
      <c r="H320" s="188">
        <v>15.08</v>
      </c>
      <c r="I320" s="189"/>
      <c r="J320" s="190">
        <f t="shared" ref="J320:J339" si="120">ROUND(I320*H320,2)</f>
        <v>0</v>
      </c>
      <c r="K320" s="191"/>
      <c r="L320" s="36"/>
      <c r="M320" s="192" t="s">
        <v>1</v>
      </c>
      <c r="N320" s="193" t="s">
        <v>38</v>
      </c>
      <c r="O320" s="68"/>
      <c r="P320" s="194">
        <f t="shared" ref="P320:P339" si="121">O320*H320</f>
        <v>0</v>
      </c>
      <c r="Q320" s="194">
        <v>0</v>
      </c>
      <c r="R320" s="194">
        <f t="shared" ref="R320:R339" si="122">Q320*H320</f>
        <v>0</v>
      </c>
      <c r="S320" s="194">
        <v>0</v>
      </c>
      <c r="T320" s="195">
        <f t="shared" ref="T320:T339" si="123">S320*H320</f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6" t="s">
        <v>157</v>
      </c>
      <c r="AT320" s="196" t="s">
        <v>153</v>
      </c>
      <c r="AU320" s="196" t="s">
        <v>83</v>
      </c>
      <c r="AY320" s="14" t="s">
        <v>151</v>
      </c>
      <c r="BE320" s="197">
        <f t="shared" ref="BE320:BE339" si="124">IF(N320="základní",J320,0)</f>
        <v>0</v>
      </c>
      <c r="BF320" s="197">
        <f t="shared" ref="BF320:BF339" si="125">IF(N320="snížená",J320,0)</f>
        <v>0</v>
      </c>
      <c r="BG320" s="197">
        <f t="shared" ref="BG320:BG339" si="126">IF(N320="zákl. přenesená",J320,0)</f>
        <v>0</v>
      </c>
      <c r="BH320" s="197">
        <f t="shared" ref="BH320:BH339" si="127">IF(N320="sníž. přenesená",J320,0)</f>
        <v>0</v>
      </c>
      <c r="BI320" s="197">
        <f t="shared" ref="BI320:BI339" si="128">IF(N320="nulová",J320,0)</f>
        <v>0</v>
      </c>
      <c r="BJ320" s="14" t="s">
        <v>81</v>
      </c>
      <c r="BK320" s="197">
        <f t="shared" ref="BK320:BK339" si="129">ROUND(I320*H320,2)</f>
        <v>0</v>
      </c>
      <c r="BL320" s="14" t="s">
        <v>157</v>
      </c>
      <c r="BM320" s="196" t="s">
        <v>757</v>
      </c>
    </row>
    <row r="321" spans="1:65" s="2" customFormat="1" ht="21.75" customHeight="1">
      <c r="A321" s="31"/>
      <c r="B321" s="32"/>
      <c r="C321" s="198" t="s">
        <v>758</v>
      </c>
      <c r="D321" s="198" t="s">
        <v>323</v>
      </c>
      <c r="E321" s="199" t="s">
        <v>759</v>
      </c>
      <c r="F321" s="200" t="s">
        <v>760</v>
      </c>
      <c r="G321" s="201" t="s">
        <v>248</v>
      </c>
      <c r="H321" s="202">
        <v>10.4</v>
      </c>
      <c r="I321" s="203"/>
      <c r="J321" s="204">
        <f t="shared" si="120"/>
        <v>0</v>
      </c>
      <c r="K321" s="205"/>
      <c r="L321" s="206"/>
      <c r="M321" s="207" t="s">
        <v>1</v>
      </c>
      <c r="N321" s="208" t="s">
        <v>38</v>
      </c>
      <c r="O321" s="68"/>
      <c r="P321" s="194">
        <f t="shared" si="121"/>
        <v>0</v>
      </c>
      <c r="Q321" s="194">
        <v>1.7000000000000001E-4</v>
      </c>
      <c r="R321" s="194">
        <f t="shared" si="122"/>
        <v>1.7680000000000003E-3</v>
      </c>
      <c r="S321" s="194">
        <v>0</v>
      </c>
      <c r="T321" s="195">
        <f t="shared" si="12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181</v>
      </c>
      <c r="AT321" s="196" t="s">
        <v>323</v>
      </c>
      <c r="AU321" s="196" t="s">
        <v>83</v>
      </c>
      <c r="AY321" s="14" t="s">
        <v>151</v>
      </c>
      <c r="BE321" s="197">
        <f t="shared" si="124"/>
        <v>0</v>
      </c>
      <c r="BF321" s="197">
        <f t="shared" si="125"/>
        <v>0</v>
      </c>
      <c r="BG321" s="197">
        <f t="shared" si="126"/>
        <v>0</v>
      </c>
      <c r="BH321" s="197">
        <f t="shared" si="127"/>
        <v>0</v>
      </c>
      <c r="BI321" s="197">
        <f t="shared" si="128"/>
        <v>0</v>
      </c>
      <c r="BJ321" s="14" t="s">
        <v>81</v>
      </c>
      <c r="BK321" s="197">
        <f t="shared" si="129"/>
        <v>0</v>
      </c>
      <c r="BL321" s="14" t="s">
        <v>157</v>
      </c>
      <c r="BM321" s="196" t="s">
        <v>761</v>
      </c>
    </row>
    <row r="322" spans="1:65" s="2" customFormat="1" ht="21.75" customHeight="1">
      <c r="A322" s="31"/>
      <c r="B322" s="32"/>
      <c r="C322" s="198" t="s">
        <v>419</v>
      </c>
      <c r="D322" s="198" t="s">
        <v>323</v>
      </c>
      <c r="E322" s="199" t="s">
        <v>762</v>
      </c>
      <c r="F322" s="200" t="s">
        <v>763</v>
      </c>
      <c r="G322" s="201" t="s">
        <v>248</v>
      </c>
      <c r="H322" s="202">
        <v>4.68</v>
      </c>
      <c r="I322" s="203"/>
      <c r="J322" s="204">
        <f t="shared" si="120"/>
        <v>0</v>
      </c>
      <c r="K322" s="205"/>
      <c r="L322" s="206"/>
      <c r="M322" s="207" t="s">
        <v>1</v>
      </c>
      <c r="N322" s="208" t="s">
        <v>38</v>
      </c>
      <c r="O322" s="68"/>
      <c r="P322" s="194">
        <f t="shared" si="121"/>
        <v>0</v>
      </c>
      <c r="Q322" s="194">
        <v>2.7E-4</v>
      </c>
      <c r="R322" s="194">
        <f t="shared" si="122"/>
        <v>1.2635999999999999E-3</v>
      </c>
      <c r="S322" s="194">
        <v>0</v>
      </c>
      <c r="T322" s="195">
        <f t="shared" si="12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6" t="s">
        <v>181</v>
      </c>
      <c r="AT322" s="196" t="s">
        <v>323</v>
      </c>
      <c r="AU322" s="196" t="s">
        <v>83</v>
      </c>
      <c r="AY322" s="14" t="s">
        <v>151</v>
      </c>
      <c r="BE322" s="197">
        <f t="shared" si="124"/>
        <v>0</v>
      </c>
      <c r="BF322" s="197">
        <f t="shared" si="125"/>
        <v>0</v>
      </c>
      <c r="BG322" s="197">
        <f t="shared" si="126"/>
        <v>0</v>
      </c>
      <c r="BH322" s="197">
        <f t="shared" si="127"/>
        <v>0</v>
      </c>
      <c r="BI322" s="197">
        <f t="shared" si="128"/>
        <v>0</v>
      </c>
      <c r="BJ322" s="14" t="s">
        <v>81</v>
      </c>
      <c r="BK322" s="197">
        <f t="shared" si="129"/>
        <v>0</v>
      </c>
      <c r="BL322" s="14" t="s">
        <v>157</v>
      </c>
      <c r="BM322" s="196" t="s">
        <v>764</v>
      </c>
    </row>
    <row r="323" spans="1:65" s="2" customFormat="1" ht="24.15" customHeight="1">
      <c r="A323" s="31"/>
      <c r="B323" s="32"/>
      <c r="C323" s="184" t="s">
        <v>765</v>
      </c>
      <c r="D323" s="184" t="s">
        <v>153</v>
      </c>
      <c r="E323" s="185" t="s">
        <v>766</v>
      </c>
      <c r="F323" s="186" t="s">
        <v>767</v>
      </c>
      <c r="G323" s="187" t="s">
        <v>248</v>
      </c>
      <c r="H323" s="188">
        <v>22.88</v>
      </c>
      <c r="I323" s="189"/>
      <c r="J323" s="190">
        <f t="shared" si="120"/>
        <v>0</v>
      </c>
      <c r="K323" s="191"/>
      <c r="L323" s="36"/>
      <c r="M323" s="192" t="s">
        <v>1</v>
      </c>
      <c r="N323" s="193" t="s">
        <v>38</v>
      </c>
      <c r="O323" s="68"/>
      <c r="P323" s="194">
        <f t="shared" si="121"/>
        <v>0</v>
      </c>
      <c r="Q323" s="194">
        <v>0</v>
      </c>
      <c r="R323" s="194">
        <f t="shared" si="122"/>
        <v>0</v>
      </c>
      <c r="S323" s="194">
        <v>0</v>
      </c>
      <c r="T323" s="195">
        <f t="shared" si="12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215</v>
      </c>
      <c r="AT323" s="196" t="s">
        <v>153</v>
      </c>
      <c r="AU323" s="196" t="s">
        <v>83</v>
      </c>
      <c r="AY323" s="14" t="s">
        <v>151</v>
      </c>
      <c r="BE323" s="197">
        <f t="shared" si="124"/>
        <v>0</v>
      </c>
      <c r="BF323" s="197">
        <f t="shared" si="125"/>
        <v>0</v>
      </c>
      <c r="BG323" s="197">
        <f t="shared" si="126"/>
        <v>0</v>
      </c>
      <c r="BH323" s="197">
        <f t="shared" si="127"/>
        <v>0</v>
      </c>
      <c r="BI323" s="197">
        <f t="shared" si="128"/>
        <v>0</v>
      </c>
      <c r="BJ323" s="14" t="s">
        <v>81</v>
      </c>
      <c r="BK323" s="197">
        <f t="shared" si="129"/>
        <v>0</v>
      </c>
      <c r="BL323" s="14" t="s">
        <v>215</v>
      </c>
      <c r="BM323" s="196" t="s">
        <v>768</v>
      </c>
    </row>
    <row r="324" spans="1:65" s="2" customFormat="1" ht="24.15" customHeight="1">
      <c r="A324" s="31"/>
      <c r="B324" s="32"/>
      <c r="C324" s="184" t="s">
        <v>423</v>
      </c>
      <c r="D324" s="184" t="s">
        <v>153</v>
      </c>
      <c r="E324" s="185" t="s">
        <v>769</v>
      </c>
      <c r="F324" s="186" t="s">
        <v>770</v>
      </c>
      <c r="G324" s="187" t="s">
        <v>248</v>
      </c>
      <c r="H324" s="188">
        <v>4.16</v>
      </c>
      <c r="I324" s="189"/>
      <c r="J324" s="190">
        <f t="shared" si="120"/>
        <v>0</v>
      </c>
      <c r="K324" s="191"/>
      <c r="L324" s="36"/>
      <c r="M324" s="192" t="s">
        <v>1</v>
      </c>
      <c r="N324" s="193" t="s">
        <v>38</v>
      </c>
      <c r="O324" s="68"/>
      <c r="P324" s="194">
        <f t="shared" si="121"/>
        <v>0</v>
      </c>
      <c r="Q324" s="194">
        <v>0</v>
      </c>
      <c r="R324" s="194">
        <f t="shared" si="122"/>
        <v>0</v>
      </c>
      <c r="S324" s="194">
        <v>0</v>
      </c>
      <c r="T324" s="195">
        <f t="shared" si="12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96" t="s">
        <v>215</v>
      </c>
      <c r="AT324" s="196" t="s">
        <v>153</v>
      </c>
      <c r="AU324" s="196" t="s">
        <v>83</v>
      </c>
      <c r="AY324" s="14" t="s">
        <v>151</v>
      </c>
      <c r="BE324" s="197">
        <f t="shared" si="124"/>
        <v>0</v>
      </c>
      <c r="BF324" s="197">
        <f t="shared" si="125"/>
        <v>0</v>
      </c>
      <c r="BG324" s="197">
        <f t="shared" si="126"/>
        <v>0</v>
      </c>
      <c r="BH324" s="197">
        <f t="shared" si="127"/>
        <v>0</v>
      </c>
      <c r="BI324" s="197">
        <f t="shared" si="128"/>
        <v>0</v>
      </c>
      <c r="BJ324" s="14" t="s">
        <v>81</v>
      </c>
      <c r="BK324" s="197">
        <f t="shared" si="129"/>
        <v>0</v>
      </c>
      <c r="BL324" s="14" t="s">
        <v>215</v>
      </c>
      <c r="BM324" s="196" t="s">
        <v>771</v>
      </c>
    </row>
    <row r="325" spans="1:65" s="2" customFormat="1" ht="24.15" customHeight="1">
      <c r="A325" s="31"/>
      <c r="B325" s="32"/>
      <c r="C325" s="184" t="s">
        <v>772</v>
      </c>
      <c r="D325" s="184" t="s">
        <v>153</v>
      </c>
      <c r="E325" s="185" t="s">
        <v>773</v>
      </c>
      <c r="F325" s="186" t="s">
        <v>774</v>
      </c>
      <c r="G325" s="187" t="s">
        <v>248</v>
      </c>
      <c r="H325" s="188">
        <v>22.88</v>
      </c>
      <c r="I325" s="189"/>
      <c r="J325" s="190">
        <f t="shared" si="120"/>
        <v>0</v>
      </c>
      <c r="K325" s="191"/>
      <c r="L325" s="36"/>
      <c r="M325" s="192" t="s">
        <v>1</v>
      </c>
      <c r="N325" s="193" t="s">
        <v>38</v>
      </c>
      <c r="O325" s="68"/>
      <c r="P325" s="194">
        <f t="shared" si="121"/>
        <v>0</v>
      </c>
      <c r="Q325" s="194">
        <v>0</v>
      </c>
      <c r="R325" s="194">
        <f t="shared" si="122"/>
        <v>0</v>
      </c>
      <c r="S325" s="194">
        <v>0</v>
      </c>
      <c r="T325" s="195">
        <f t="shared" si="12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215</v>
      </c>
      <c r="AT325" s="196" t="s">
        <v>153</v>
      </c>
      <c r="AU325" s="196" t="s">
        <v>83</v>
      </c>
      <c r="AY325" s="14" t="s">
        <v>151</v>
      </c>
      <c r="BE325" s="197">
        <f t="shared" si="124"/>
        <v>0</v>
      </c>
      <c r="BF325" s="197">
        <f t="shared" si="125"/>
        <v>0</v>
      </c>
      <c r="BG325" s="197">
        <f t="shared" si="126"/>
        <v>0</v>
      </c>
      <c r="BH325" s="197">
        <f t="shared" si="127"/>
        <v>0</v>
      </c>
      <c r="BI325" s="197">
        <f t="shared" si="128"/>
        <v>0</v>
      </c>
      <c r="BJ325" s="14" t="s">
        <v>81</v>
      </c>
      <c r="BK325" s="197">
        <f t="shared" si="129"/>
        <v>0</v>
      </c>
      <c r="BL325" s="14" t="s">
        <v>215</v>
      </c>
      <c r="BM325" s="196" t="s">
        <v>775</v>
      </c>
    </row>
    <row r="326" spans="1:65" s="2" customFormat="1" ht="24.15" customHeight="1">
      <c r="A326" s="31"/>
      <c r="B326" s="32"/>
      <c r="C326" s="184" t="s">
        <v>427</v>
      </c>
      <c r="D326" s="184" t="s">
        <v>153</v>
      </c>
      <c r="E326" s="185" t="s">
        <v>776</v>
      </c>
      <c r="F326" s="186" t="s">
        <v>777</v>
      </c>
      <c r="G326" s="187" t="s">
        <v>248</v>
      </c>
      <c r="H326" s="188">
        <v>4.16</v>
      </c>
      <c r="I326" s="189"/>
      <c r="J326" s="190">
        <f t="shared" si="120"/>
        <v>0</v>
      </c>
      <c r="K326" s="191"/>
      <c r="L326" s="36"/>
      <c r="M326" s="192" t="s">
        <v>1</v>
      </c>
      <c r="N326" s="193" t="s">
        <v>38</v>
      </c>
      <c r="O326" s="68"/>
      <c r="P326" s="194">
        <f t="shared" si="121"/>
        <v>0</v>
      </c>
      <c r="Q326" s="194">
        <v>0</v>
      </c>
      <c r="R326" s="194">
        <f t="shared" si="122"/>
        <v>0</v>
      </c>
      <c r="S326" s="194">
        <v>0</v>
      </c>
      <c r="T326" s="195">
        <f t="shared" si="12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96" t="s">
        <v>215</v>
      </c>
      <c r="AT326" s="196" t="s">
        <v>153</v>
      </c>
      <c r="AU326" s="196" t="s">
        <v>83</v>
      </c>
      <c r="AY326" s="14" t="s">
        <v>151</v>
      </c>
      <c r="BE326" s="197">
        <f t="shared" si="124"/>
        <v>0</v>
      </c>
      <c r="BF326" s="197">
        <f t="shared" si="125"/>
        <v>0</v>
      </c>
      <c r="BG326" s="197">
        <f t="shared" si="126"/>
        <v>0</v>
      </c>
      <c r="BH326" s="197">
        <f t="shared" si="127"/>
        <v>0</v>
      </c>
      <c r="BI326" s="197">
        <f t="shared" si="128"/>
        <v>0</v>
      </c>
      <c r="BJ326" s="14" t="s">
        <v>81</v>
      </c>
      <c r="BK326" s="197">
        <f t="shared" si="129"/>
        <v>0</v>
      </c>
      <c r="BL326" s="14" t="s">
        <v>215</v>
      </c>
      <c r="BM326" s="196" t="s">
        <v>778</v>
      </c>
    </row>
    <row r="327" spans="1:65" s="2" customFormat="1" ht="16.5" customHeight="1">
      <c r="A327" s="31"/>
      <c r="B327" s="32"/>
      <c r="C327" s="184" t="s">
        <v>779</v>
      </c>
      <c r="D327" s="184" t="s">
        <v>153</v>
      </c>
      <c r="E327" s="185" t="s">
        <v>780</v>
      </c>
      <c r="F327" s="186" t="s">
        <v>781</v>
      </c>
      <c r="G327" s="187" t="s">
        <v>287</v>
      </c>
      <c r="H327" s="188">
        <v>7</v>
      </c>
      <c r="I327" s="189"/>
      <c r="J327" s="190">
        <f t="shared" si="120"/>
        <v>0</v>
      </c>
      <c r="K327" s="191"/>
      <c r="L327" s="36"/>
      <c r="M327" s="192" t="s">
        <v>1</v>
      </c>
      <c r="N327" s="193" t="s">
        <v>38</v>
      </c>
      <c r="O327" s="68"/>
      <c r="P327" s="194">
        <f t="shared" si="121"/>
        <v>0</v>
      </c>
      <c r="Q327" s="194">
        <v>0</v>
      </c>
      <c r="R327" s="194">
        <f t="shared" si="122"/>
        <v>0</v>
      </c>
      <c r="S327" s="194">
        <v>0</v>
      </c>
      <c r="T327" s="195">
        <f t="shared" si="12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215</v>
      </c>
      <c r="AT327" s="196" t="s">
        <v>153</v>
      </c>
      <c r="AU327" s="196" t="s">
        <v>83</v>
      </c>
      <c r="AY327" s="14" t="s">
        <v>151</v>
      </c>
      <c r="BE327" s="197">
        <f t="shared" si="124"/>
        <v>0</v>
      </c>
      <c r="BF327" s="197">
        <f t="shared" si="125"/>
        <v>0</v>
      </c>
      <c r="BG327" s="197">
        <f t="shared" si="126"/>
        <v>0</v>
      </c>
      <c r="BH327" s="197">
        <f t="shared" si="127"/>
        <v>0</v>
      </c>
      <c r="BI327" s="197">
        <f t="shared" si="128"/>
        <v>0</v>
      </c>
      <c r="BJ327" s="14" t="s">
        <v>81</v>
      </c>
      <c r="BK327" s="197">
        <f t="shared" si="129"/>
        <v>0</v>
      </c>
      <c r="BL327" s="14" t="s">
        <v>215</v>
      </c>
      <c r="BM327" s="196" t="s">
        <v>782</v>
      </c>
    </row>
    <row r="328" spans="1:65" s="2" customFormat="1" ht="16.5" customHeight="1">
      <c r="A328" s="31"/>
      <c r="B328" s="32"/>
      <c r="C328" s="184" t="s">
        <v>431</v>
      </c>
      <c r="D328" s="184" t="s">
        <v>153</v>
      </c>
      <c r="E328" s="185" t="s">
        <v>783</v>
      </c>
      <c r="F328" s="186" t="s">
        <v>784</v>
      </c>
      <c r="G328" s="187" t="s">
        <v>287</v>
      </c>
      <c r="H328" s="188">
        <v>2</v>
      </c>
      <c r="I328" s="189"/>
      <c r="J328" s="190">
        <f t="shared" si="120"/>
        <v>0</v>
      </c>
      <c r="K328" s="191"/>
      <c r="L328" s="36"/>
      <c r="M328" s="192" t="s">
        <v>1</v>
      </c>
      <c r="N328" s="193" t="s">
        <v>38</v>
      </c>
      <c r="O328" s="68"/>
      <c r="P328" s="194">
        <f t="shared" si="121"/>
        <v>0</v>
      </c>
      <c r="Q328" s="194">
        <v>0</v>
      </c>
      <c r="R328" s="194">
        <f t="shared" si="122"/>
        <v>0</v>
      </c>
      <c r="S328" s="194">
        <v>0</v>
      </c>
      <c r="T328" s="195">
        <f t="shared" si="12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6" t="s">
        <v>215</v>
      </c>
      <c r="AT328" s="196" t="s">
        <v>153</v>
      </c>
      <c r="AU328" s="196" t="s">
        <v>83</v>
      </c>
      <c r="AY328" s="14" t="s">
        <v>151</v>
      </c>
      <c r="BE328" s="197">
        <f t="shared" si="124"/>
        <v>0</v>
      </c>
      <c r="BF328" s="197">
        <f t="shared" si="125"/>
        <v>0</v>
      </c>
      <c r="BG328" s="197">
        <f t="shared" si="126"/>
        <v>0</v>
      </c>
      <c r="BH328" s="197">
        <f t="shared" si="127"/>
        <v>0</v>
      </c>
      <c r="BI328" s="197">
        <f t="shared" si="128"/>
        <v>0</v>
      </c>
      <c r="BJ328" s="14" t="s">
        <v>81</v>
      </c>
      <c r="BK328" s="197">
        <f t="shared" si="129"/>
        <v>0</v>
      </c>
      <c r="BL328" s="14" t="s">
        <v>215</v>
      </c>
      <c r="BM328" s="196" t="s">
        <v>785</v>
      </c>
    </row>
    <row r="329" spans="1:65" s="2" customFormat="1" ht="16.5" customHeight="1">
      <c r="A329" s="31"/>
      <c r="B329" s="32"/>
      <c r="C329" s="184" t="s">
        <v>786</v>
      </c>
      <c r="D329" s="184" t="s">
        <v>153</v>
      </c>
      <c r="E329" s="185" t="s">
        <v>787</v>
      </c>
      <c r="F329" s="186" t="s">
        <v>788</v>
      </c>
      <c r="G329" s="187" t="s">
        <v>287</v>
      </c>
      <c r="H329" s="188">
        <v>1</v>
      </c>
      <c r="I329" s="189"/>
      <c r="J329" s="190">
        <f t="shared" si="120"/>
        <v>0</v>
      </c>
      <c r="K329" s="191"/>
      <c r="L329" s="36"/>
      <c r="M329" s="192" t="s">
        <v>1</v>
      </c>
      <c r="N329" s="193" t="s">
        <v>38</v>
      </c>
      <c r="O329" s="68"/>
      <c r="P329" s="194">
        <f t="shared" si="121"/>
        <v>0</v>
      </c>
      <c r="Q329" s="194">
        <v>0</v>
      </c>
      <c r="R329" s="194">
        <f t="shared" si="122"/>
        <v>0</v>
      </c>
      <c r="S329" s="194">
        <v>0</v>
      </c>
      <c r="T329" s="195">
        <f t="shared" si="12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215</v>
      </c>
      <c r="AT329" s="196" t="s">
        <v>153</v>
      </c>
      <c r="AU329" s="196" t="s">
        <v>83</v>
      </c>
      <c r="AY329" s="14" t="s">
        <v>151</v>
      </c>
      <c r="BE329" s="197">
        <f t="shared" si="124"/>
        <v>0</v>
      </c>
      <c r="BF329" s="197">
        <f t="shared" si="125"/>
        <v>0</v>
      </c>
      <c r="BG329" s="197">
        <f t="shared" si="126"/>
        <v>0</v>
      </c>
      <c r="BH329" s="197">
        <f t="shared" si="127"/>
        <v>0</v>
      </c>
      <c r="BI329" s="197">
        <f t="shared" si="128"/>
        <v>0</v>
      </c>
      <c r="BJ329" s="14" t="s">
        <v>81</v>
      </c>
      <c r="BK329" s="197">
        <f t="shared" si="129"/>
        <v>0</v>
      </c>
      <c r="BL329" s="14" t="s">
        <v>215</v>
      </c>
      <c r="BM329" s="196" t="s">
        <v>789</v>
      </c>
    </row>
    <row r="330" spans="1:65" s="2" customFormat="1" ht="16.5" customHeight="1">
      <c r="A330" s="31"/>
      <c r="B330" s="32"/>
      <c r="C330" s="184" t="s">
        <v>436</v>
      </c>
      <c r="D330" s="184" t="s">
        <v>153</v>
      </c>
      <c r="E330" s="185" t="s">
        <v>790</v>
      </c>
      <c r="F330" s="186" t="s">
        <v>791</v>
      </c>
      <c r="G330" s="187" t="s">
        <v>792</v>
      </c>
      <c r="H330" s="188">
        <v>1</v>
      </c>
      <c r="I330" s="189"/>
      <c r="J330" s="190">
        <f t="shared" si="120"/>
        <v>0</v>
      </c>
      <c r="K330" s="191"/>
      <c r="L330" s="36"/>
      <c r="M330" s="192" t="s">
        <v>1</v>
      </c>
      <c r="N330" s="193" t="s">
        <v>38</v>
      </c>
      <c r="O330" s="68"/>
      <c r="P330" s="194">
        <f t="shared" si="121"/>
        <v>0</v>
      </c>
      <c r="Q330" s="194">
        <v>0</v>
      </c>
      <c r="R330" s="194">
        <f t="shared" si="122"/>
        <v>0</v>
      </c>
      <c r="S330" s="194">
        <v>0</v>
      </c>
      <c r="T330" s="195">
        <f t="shared" si="12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6" t="s">
        <v>215</v>
      </c>
      <c r="AT330" s="196" t="s">
        <v>153</v>
      </c>
      <c r="AU330" s="196" t="s">
        <v>83</v>
      </c>
      <c r="AY330" s="14" t="s">
        <v>151</v>
      </c>
      <c r="BE330" s="197">
        <f t="shared" si="124"/>
        <v>0</v>
      </c>
      <c r="BF330" s="197">
        <f t="shared" si="125"/>
        <v>0</v>
      </c>
      <c r="BG330" s="197">
        <f t="shared" si="126"/>
        <v>0</v>
      </c>
      <c r="BH330" s="197">
        <f t="shared" si="127"/>
        <v>0</v>
      </c>
      <c r="BI330" s="197">
        <f t="shared" si="128"/>
        <v>0</v>
      </c>
      <c r="BJ330" s="14" t="s">
        <v>81</v>
      </c>
      <c r="BK330" s="197">
        <f t="shared" si="129"/>
        <v>0</v>
      </c>
      <c r="BL330" s="14" t="s">
        <v>215</v>
      </c>
      <c r="BM330" s="196" t="s">
        <v>793</v>
      </c>
    </row>
    <row r="331" spans="1:65" s="2" customFormat="1" ht="24.15" customHeight="1">
      <c r="A331" s="31"/>
      <c r="B331" s="32"/>
      <c r="C331" s="184" t="s">
        <v>794</v>
      </c>
      <c r="D331" s="184" t="s">
        <v>153</v>
      </c>
      <c r="E331" s="185" t="s">
        <v>795</v>
      </c>
      <c r="F331" s="186" t="s">
        <v>796</v>
      </c>
      <c r="G331" s="187" t="s">
        <v>156</v>
      </c>
      <c r="H331" s="188">
        <v>0.28100000000000003</v>
      </c>
      <c r="I331" s="189"/>
      <c r="J331" s="190">
        <f t="shared" si="120"/>
        <v>0</v>
      </c>
      <c r="K331" s="191"/>
      <c r="L331" s="36"/>
      <c r="M331" s="192" t="s">
        <v>1</v>
      </c>
      <c r="N331" s="193" t="s">
        <v>38</v>
      </c>
      <c r="O331" s="68"/>
      <c r="P331" s="194">
        <f t="shared" si="121"/>
        <v>0</v>
      </c>
      <c r="Q331" s="194">
        <v>0</v>
      </c>
      <c r="R331" s="194">
        <f t="shared" si="122"/>
        <v>0</v>
      </c>
      <c r="S331" s="194">
        <v>0</v>
      </c>
      <c r="T331" s="195">
        <f t="shared" si="12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215</v>
      </c>
      <c r="AT331" s="196" t="s">
        <v>153</v>
      </c>
      <c r="AU331" s="196" t="s">
        <v>83</v>
      </c>
      <c r="AY331" s="14" t="s">
        <v>151</v>
      </c>
      <c r="BE331" s="197">
        <f t="shared" si="124"/>
        <v>0</v>
      </c>
      <c r="BF331" s="197">
        <f t="shared" si="125"/>
        <v>0</v>
      </c>
      <c r="BG331" s="197">
        <f t="shared" si="126"/>
        <v>0</v>
      </c>
      <c r="BH331" s="197">
        <f t="shared" si="127"/>
        <v>0</v>
      </c>
      <c r="BI331" s="197">
        <f t="shared" si="128"/>
        <v>0</v>
      </c>
      <c r="BJ331" s="14" t="s">
        <v>81</v>
      </c>
      <c r="BK331" s="197">
        <f t="shared" si="129"/>
        <v>0</v>
      </c>
      <c r="BL331" s="14" t="s">
        <v>215</v>
      </c>
      <c r="BM331" s="196" t="s">
        <v>797</v>
      </c>
    </row>
    <row r="332" spans="1:65" s="2" customFormat="1" ht="33" customHeight="1">
      <c r="A332" s="31"/>
      <c r="B332" s="32"/>
      <c r="C332" s="184" t="s">
        <v>440</v>
      </c>
      <c r="D332" s="184" t="s">
        <v>153</v>
      </c>
      <c r="E332" s="185" t="s">
        <v>798</v>
      </c>
      <c r="F332" s="186" t="s">
        <v>799</v>
      </c>
      <c r="G332" s="187" t="s">
        <v>287</v>
      </c>
      <c r="H332" s="188">
        <v>1</v>
      </c>
      <c r="I332" s="189"/>
      <c r="J332" s="190">
        <f t="shared" si="120"/>
        <v>0</v>
      </c>
      <c r="K332" s="191"/>
      <c r="L332" s="36"/>
      <c r="M332" s="192" t="s">
        <v>1</v>
      </c>
      <c r="N332" s="193" t="s">
        <v>38</v>
      </c>
      <c r="O332" s="68"/>
      <c r="P332" s="194">
        <f t="shared" si="121"/>
        <v>0</v>
      </c>
      <c r="Q332" s="194">
        <v>0.43786000000000003</v>
      </c>
      <c r="R332" s="194">
        <f t="shared" si="122"/>
        <v>0.43786000000000003</v>
      </c>
      <c r="S332" s="194">
        <v>0</v>
      </c>
      <c r="T332" s="195">
        <f t="shared" si="12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6" t="s">
        <v>157</v>
      </c>
      <c r="AT332" s="196" t="s">
        <v>153</v>
      </c>
      <c r="AU332" s="196" t="s">
        <v>83</v>
      </c>
      <c r="AY332" s="14" t="s">
        <v>151</v>
      </c>
      <c r="BE332" s="197">
        <f t="shared" si="124"/>
        <v>0</v>
      </c>
      <c r="BF332" s="197">
        <f t="shared" si="125"/>
        <v>0</v>
      </c>
      <c r="BG332" s="197">
        <f t="shared" si="126"/>
        <v>0</v>
      </c>
      <c r="BH332" s="197">
        <f t="shared" si="127"/>
        <v>0</v>
      </c>
      <c r="BI332" s="197">
        <f t="shared" si="128"/>
        <v>0</v>
      </c>
      <c r="BJ332" s="14" t="s">
        <v>81</v>
      </c>
      <c r="BK332" s="197">
        <f t="shared" si="129"/>
        <v>0</v>
      </c>
      <c r="BL332" s="14" t="s">
        <v>157</v>
      </c>
      <c r="BM332" s="196" t="s">
        <v>800</v>
      </c>
    </row>
    <row r="333" spans="1:65" s="2" customFormat="1" ht="21.75" customHeight="1">
      <c r="A333" s="31"/>
      <c r="B333" s="32"/>
      <c r="C333" s="184" t="s">
        <v>801</v>
      </c>
      <c r="D333" s="184" t="s">
        <v>153</v>
      </c>
      <c r="E333" s="185" t="s">
        <v>802</v>
      </c>
      <c r="F333" s="186" t="s">
        <v>803</v>
      </c>
      <c r="G333" s="187" t="s">
        <v>804</v>
      </c>
      <c r="H333" s="188">
        <v>1</v>
      </c>
      <c r="I333" s="189"/>
      <c r="J333" s="190">
        <f t="shared" si="120"/>
        <v>0</v>
      </c>
      <c r="K333" s="191"/>
      <c r="L333" s="36"/>
      <c r="M333" s="192" t="s">
        <v>1</v>
      </c>
      <c r="N333" s="193" t="s">
        <v>38</v>
      </c>
      <c r="O333" s="68"/>
      <c r="P333" s="194">
        <f t="shared" si="121"/>
        <v>0</v>
      </c>
      <c r="Q333" s="194">
        <v>0</v>
      </c>
      <c r="R333" s="194">
        <f t="shared" si="122"/>
        <v>0</v>
      </c>
      <c r="S333" s="194">
        <v>0</v>
      </c>
      <c r="T333" s="195">
        <f t="shared" si="12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215</v>
      </c>
      <c r="AT333" s="196" t="s">
        <v>153</v>
      </c>
      <c r="AU333" s="196" t="s">
        <v>83</v>
      </c>
      <c r="AY333" s="14" t="s">
        <v>151</v>
      </c>
      <c r="BE333" s="197">
        <f t="shared" si="124"/>
        <v>0</v>
      </c>
      <c r="BF333" s="197">
        <f t="shared" si="125"/>
        <v>0</v>
      </c>
      <c r="BG333" s="197">
        <f t="shared" si="126"/>
        <v>0</v>
      </c>
      <c r="BH333" s="197">
        <f t="shared" si="127"/>
        <v>0</v>
      </c>
      <c r="BI333" s="197">
        <f t="shared" si="128"/>
        <v>0</v>
      </c>
      <c r="BJ333" s="14" t="s">
        <v>81</v>
      </c>
      <c r="BK333" s="197">
        <f t="shared" si="129"/>
        <v>0</v>
      </c>
      <c r="BL333" s="14" t="s">
        <v>215</v>
      </c>
      <c r="BM333" s="196" t="s">
        <v>805</v>
      </c>
    </row>
    <row r="334" spans="1:65" s="2" customFormat="1" ht="24.15" customHeight="1">
      <c r="A334" s="31"/>
      <c r="B334" s="32"/>
      <c r="C334" s="184" t="s">
        <v>444</v>
      </c>
      <c r="D334" s="184" t="s">
        <v>153</v>
      </c>
      <c r="E334" s="185" t="s">
        <v>806</v>
      </c>
      <c r="F334" s="186" t="s">
        <v>807</v>
      </c>
      <c r="G334" s="187" t="s">
        <v>156</v>
      </c>
      <c r="H334" s="188">
        <v>1.6479999999999999</v>
      </c>
      <c r="I334" s="189"/>
      <c r="J334" s="190">
        <f t="shared" si="120"/>
        <v>0</v>
      </c>
      <c r="K334" s="191"/>
      <c r="L334" s="36"/>
      <c r="M334" s="192" t="s">
        <v>1</v>
      </c>
      <c r="N334" s="193" t="s">
        <v>38</v>
      </c>
      <c r="O334" s="68"/>
      <c r="P334" s="194">
        <f t="shared" si="121"/>
        <v>0</v>
      </c>
      <c r="Q334" s="194">
        <v>0</v>
      </c>
      <c r="R334" s="194">
        <f t="shared" si="122"/>
        <v>0</v>
      </c>
      <c r="S334" s="194">
        <v>0</v>
      </c>
      <c r="T334" s="195">
        <f t="shared" si="12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6" t="s">
        <v>157</v>
      </c>
      <c r="AT334" s="196" t="s">
        <v>153</v>
      </c>
      <c r="AU334" s="196" t="s">
        <v>83</v>
      </c>
      <c r="AY334" s="14" t="s">
        <v>151</v>
      </c>
      <c r="BE334" s="197">
        <f t="shared" si="124"/>
        <v>0</v>
      </c>
      <c r="BF334" s="197">
        <f t="shared" si="125"/>
        <v>0</v>
      </c>
      <c r="BG334" s="197">
        <f t="shared" si="126"/>
        <v>0</v>
      </c>
      <c r="BH334" s="197">
        <f t="shared" si="127"/>
        <v>0</v>
      </c>
      <c r="BI334" s="197">
        <f t="shared" si="128"/>
        <v>0</v>
      </c>
      <c r="BJ334" s="14" t="s">
        <v>81</v>
      </c>
      <c r="BK334" s="197">
        <f t="shared" si="129"/>
        <v>0</v>
      </c>
      <c r="BL334" s="14" t="s">
        <v>157</v>
      </c>
      <c r="BM334" s="196" t="s">
        <v>808</v>
      </c>
    </row>
    <row r="335" spans="1:65" s="2" customFormat="1" ht="24.15" customHeight="1">
      <c r="A335" s="31"/>
      <c r="B335" s="32"/>
      <c r="C335" s="184" t="s">
        <v>809</v>
      </c>
      <c r="D335" s="184" t="s">
        <v>153</v>
      </c>
      <c r="E335" s="185" t="s">
        <v>810</v>
      </c>
      <c r="F335" s="186" t="s">
        <v>811</v>
      </c>
      <c r="G335" s="187" t="s">
        <v>287</v>
      </c>
      <c r="H335" s="188">
        <v>2</v>
      </c>
      <c r="I335" s="189"/>
      <c r="J335" s="190">
        <f t="shared" si="120"/>
        <v>0</v>
      </c>
      <c r="K335" s="191"/>
      <c r="L335" s="36"/>
      <c r="M335" s="192" t="s">
        <v>1</v>
      </c>
      <c r="N335" s="193" t="s">
        <v>38</v>
      </c>
      <c r="O335" s="68"/>
      <c r="P335" s="194">
        <f t="shared" si="121"/>
        <v>0</v>
      </c>
      <c r="Q335" s="194">
        <v>0</v>
      </c>
      <c r="R335" s="194">
        <f t="shared" si="122"/>
        <v>0</v>
      </c>
      <c r="S335" s="194">
        <v>0</v>
      </c>
      <c r="T335" s="195">
        <f t="shared" si="12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215</v>
      </c>
      <c r="AT335" s="196" t="s">
        <v>153</v>
      </c>
      <c r="AU335" s="196" t="s">
        <v>83</v>
      </c>
      <c r="AY335" s="14" t="s">
        <v>151</v>
      </c>
      <c r="BE335" s="197">
        <f t="shared" si="124"/>
        <v>0</v>
      </c>
      <c r="BF335" s="197">
        <f t="shared" si="125"/>
        <v>0</v>
      </c>
      <c r="BG335" s="197">
        <f t="shared" si="126"/>
        <v>0</v>
      </c>
      <c r="BH335" s="197">
        <f t="shared" si="127"/>
        <v>0</v>
      </c>
      <c r="BI335" s="197">
        <f t="shared" si="128"/>
        <v>0</v>
      </c>
      <c r="BJ335" s="14" t="s">
        <v>81</v>
      </c>
      <c r="BK335" s="197">
        <f t="shared" si="129"/>
        <v>0</v>
      </c>
      <c r="BL335" s="14" t="s">
        <v>215</v>
      </c>
      <c r="BM335" s="196" t="s">
        <v>812</v>
      </c>
    </row>
    <row r="336" spans="1:65" s="2" customFormat="1" ht="16.5" customHeight="1">
      <c r="A336" s="31"/>
      <c r="B336" s="32"/>
      <c r="C336" s="198" t="s">
        <v>813</v>
      </c>
      <c r="D336" s="198" t="s">
        <v>323</v>
      </c>
      <c r="E336" s="199" t="s">
        <v>814</v>
      </c>
      <c r="F336" s="200" t="s">
        <v>815</v>
      </c>
      <c r="G336" s="201" t="s">
        <v>287</v>
      </c>
      <c r="H336" s="202">
        <v>2</v>
      </c>
      <c r="I336" s="203"/>
      <c r="J336" s="204">
        <f t="shared" si="120"/>
        <v>0</v>
      </c>
      <c r="K336" s="205"/>
      <c r="L336" s="206"/>
      <c r="M336" s="207" t="s">
        <v>1</v>
      </c>
      <c r="N336" s="208" t="s">
        <v>38</v>
      </c>
      <c r="O336" s="68"/>
      <c r="P336" s="194">
        <f t="shared" si="121"/>
        <v>0</v>
      </c>
      <c r="Q336" s="194">
        <v>7.1999999999999995E-2</v>
      </c>
      <c r="R336" s="194">
        <f t="shared" si="122"/>
        <v>0.14399999999999999</v>
      </c>
      <c r="S336" s="194">
        <v>0</v>
      </c>
      <c r="T336" s="195">
        <f t="shared" si="12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96" t="s">
        <v>181</v>
      </c>
      <c r="AT336" s="196" t="s">
        <v>323</v>
      </c>
      <c r="AU336" s="196" t="s">
        <v>83</v>
      </c>
      <c r="AY336" s="14" t="s">
        <v>151</v>
      </c>
      <c r="BE336" s="197">
        <f t="shared" si="124"/>
        <v>0</v>
      </c>
      <c r="BF336" s="197">
        <f t="shared" si="125"/>
        <v>0</v>
      </c>
      <c r="BG336" s="197">
        <f t="shared" si="126"/>
        <v>0</v>
      </c>
      <c r="BH336" s="197">
        <f t="shared" si="127"/>
        <v>0</v>
      </c>
      <c r="BI336" s="197">
        <f t="shared" si="128"/>
        <v>0</v>
      </c>
      <c r="BJ336" s="14" t="s">
        <v>81</v>
      </c>
      <c r="BK336" s="197">
        <f t="shared" si="129"/>
        <v>0</v>
      </c>
      <c r="BL336" s="14" t="s">
        <v>157</v>
      </c>
      <c r="BM336" s="196" t="s">
        <v>816</v>
      </c>
    </row>
    <row r="337" spans="1:65" s="2" customFormat="1" ht="24.15" customHeight="1">
      <c r="A337" s="31"/>
      <c r="B337" s="32"/>
      <c r="C337" s="184" t="s">
        <v>817</v>
      </c>
      <c r="D337" s="184" t="s">
        <v>153</v>
      </c>
      <c r="E337" s="185" t="s">
        <v>818</v>
      </c>
      <c r="F337" s="186" t="s">
        <v>819</v>
      </c>
      <c r="G337" s="187" t="s">
        <v>248</v>
      </c>
      <c r="H337" s="188">
        <v>42.12</v>
      </c>
      <c r="I337" s="189"/>
      <c r="J337" s="190">
        <f t="shared" si="120"/>
        <v>0</v>
      </c>
      <c r="K337" s="191"/>
      <c r="L337" s="36"/>
      <c r="M337" s="192" t="s">
        <v>1</v>
      </c>
      <c r="N337" s="193" t="s">
        <v>38</v>
      </c>
      <c r="O337" s="68"/>
      <c r="P337" s="194">
        <f t="shared" si="121"/>
        <v>0</v>
      </c>
      <c r="Q337" s="194">
        <v>0</v>
      </c>
      <c r="R337" s="194">
        <f t="shared" si="122"/>
        <v>0</v>
      </c>
      <c r="S337" s="194">
        <v>0</v>
      </c>
      <c r="T337" s="195">
        <f t="shared" si="12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215</v>
      </c>
      <c r="AT337" s="196" t="s">
        <v>153</v>
      </c>
      <c r="AU337" s="196" t="s">
        <v>83</v>
      </c>
      <c r="AY337" s="14" t="s">
        <v>151</v>
      </c>
      <c r="BE337" s="197">
        <f t="shared" si="124"/>
        <v>0</v>
      </c>
      <c r="BF337" s="197">
        <f t="shared" si="125"/>
        <v>0</v>
      </c>
      <c r="BG337" s="197">
        <f t="shared" si="126"/>
        <v>0</v>
      </c>
      <c r="BH337" s="197">
        <f t="shared" si="127"/>
        <v>0</v>
      </c>
      <c r="BI337" s="197">
        <f t="shared" si="128"/>
        <v>0</v>
      </c>
      <c r="BJ337" s="14" t="s">
        <v>81</v>
      </c>
      <c r="BK337" s="197">
        <f t="shared" si="129"/>
        <v>0</v>
      </c>
      <c r="BL337" s="14" t="s">
        <v>215</v>
      </c>
      <c r="BM337" s="196" t="s">
        <v>820</v>
      </c>
    </row>
    <row r="338" spans="1:65" s="2" customFormat="1" ht="21.75" customHeight="1">
      <c r="A338" s="31"/>
      <c r="B338" s="32"/>
      <c r="C338" s="184" t="s">
        <v>452</v>
      </c>
      <c r="D338" s="184" t="s">
        <v>153</v>
      </c>
      <c r="E338" s="185" t="s">
        <v>821</v>
      </c>
      <c r="F338" s="186" t="s">
        <v>822</v>
      </c>
      <c r="G338" s="187" t="s">
        <v>248</v>
      </c>
      <c r="H338" s="188">
        <v>42.12</v>
      </c>
      <c r="I338" s="189"/>
      <c r="J338" s="190">
        <f t="shared" si="120"/>
        <v>0</v>
      </c>
      <c r="K338" s="191"/>
      <c r="L338" s="36"/>
      <c r="M338" s="192" t="s">
        <v>1</v>
      </c>
      <c r="N338" s="193" t="s">
        <v>38</v>
      </c>
      <c r="O338" s="68"/>
      <c r="P338" s="194">
        <f t="shared" si="121"/>
        <v>0</v>
      </c>
      <c r="Q338" s="194">
        <v>0</v>
      </c>
      <c r="R338" s="194">
        <f t="shared" si="122"/>
        <v>0</v>
      </c>
      <c r="S338" s="194">
        <v>0</v>
      </c>
      <c r="T338" s="195">
        <f t="shared" si="12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6" t="s">
        <v>215</v>
      </c>
      <c r="AT338" s="196" t="s">
        <v>153</v>
      </c>
      <c r="AU338" s="196" t="s">
        <v>83</v>
      </c>
      <c r="AY338" s="14" t="s">
        <v>151</v>
      </c>
      <c r="BE338" s="197">
        <f t="shared" si="124"/>
        <v>0</v>
      </c>
      <c r="BF338" s="197">
        <f t="shared" si="125"/>
        <v>0</v>
      </c>
      <c r="BG338" s="197">
        <f t="shared" si="126"/>
        <v>0</v>
      </c>
      <c r="BH338" s="197">
        <f t="shared" si="127"/>
        <v>0</v>
      </c>
      <c r="BI338" s="197">
        <f t="shared" si="128"/>
        <v>0</v>
      </c>
      <c r="BJ338" s="14" t="s">
        <v>81</v>
      </c>
      <c r="BK338" s="197">
        <f t="shared" si="129"/>
        <v>0</v>
      </c>
      <c r="BL338" s="14" t="s">
        <v>215</v>
      </c>
      <c r="BM338" s="196" t="s">
        <v>823</v>
      </c>
    </row>
    <row r="339" spans="1:65" s="2" customFormat="1" ht="24.15" customHeight="1">
      <c r="A339" s="31"/>
      <c r="B339" s="32"/>
      <c r="C339" s="184" t="s">
        <v>824</v>
      </c>
      <c r="D339" s="184" t="s">
        <v>153</v>
      </c>
      <c r="E339" s="185" t="s">
        <v>825</v>
      </c>
      <c r="F339" s="186" t="s">
        <v>826</v>
      </c>
      <c r="G339" s="187" t="s">
        <v>192</v>
      </c>
      <c r="H339" s="188">
        <v>0.20699999999999999</v>
      </c>
      <c r="I339" s="189"/>
      <c r="J339" s="190">
        <f t="shared" si="120"/>
        <v>0</v>
      </c>
      <c r="K339" s="191"/>
      <c r="L339" s="36"/>
      <c r="M339" s="192" t="s">
        <v>1</v>
      </c>
      <c r="N339" s="193" t="s">
        <v>38</v>
      </c>
      <c r="O339" s="68"/>
      <c r="P339" s="194">
        <f t="shared" si="121"/>
        <v>0</v>
      </c>
      <c r="Q339" s="194">
        <v>0</v>
      </c>
      <c r="R339" s="194">
        <f t="shared" si="122"/>
        <v>0</v>
      </c>
      <c r="S339" s="194">
        <v>0</v>
      </c>
      <c r="T339" s="195">
        <f t="shared" si="123"/>
        <v>0</v>
      </c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R339" s="196" t="s">
        <v>215</v>
      </c>
      <c r="AT339" s="196" t="s">
        <v>153</v>
      </c>
      <c r="AU339" s="196" t="s">
        <v>83</v>
      </c>
      <c r="AY339" s="14" t="s">
        <v>151</v>
      </c>
      <c r="BE339" s="197">
        <f t="shared" si="124"/>
        <v>0</v>
      </c>
      <c r="BF339" s="197">
        <f t="shared" si="125"/>
        <v>0</v>
      </c>
      <c r="BG339" s="197">
        <f t="shared" si="126"/>
        <v>0</v>
      </c>
      <c r="BH339" s="197">
        <f t="shared" si="127"/>
        <v>0</v>
      </c>
      <c r="BI339" s="197">
        <f t="shared" si="128"/>
        <v>0</v>
      </c>
      <c r="BJ339" s="14" t="s">
        <v>81</v>
      </c>
      <c r="BK339" s="197">
        <f t="shared" si="129"/>
        <v>0</v>
      </c>
      <c r="BL339" s="14" t="s">
        <v>215</v>
      </c>
      <c r="BM339" s="196" t="s">
        <v>827</v>
      </c>
    </row>
    <row r="340" spans="1:65" s="12" customFormat="1" ht="22.8" customHeight="1">
      <c r="B340" s="168"/>
      <c r="C340" s="169"/>
      <c r="D340" s="170" t="s">
        <v>72</v>
      </c>
      <c r="E340" s="182" t="s">
        <v>828</v>
      </c>
      <c r="F340" s="182" t="s">
        <v>829</v>
      </c>
      <c r="G340" s="169"/>
      <c r="H340" s="169"/>
      <c r="I340" s="172"/>
      <c r="J340" s="183">
        <f>BK340</f>
        <v>0</v>
      </c>
      <c r="K340" s="169"/>
      <c r="L340" s="174"/>
      <c r="M340" s="175"/>
      <c r="N340" s="176"/>
      <c r="O340" s="176"/>
      <c r="P340" s="177">
        <f>P341</f>
        <v>0</v>
      </c>
      <c r="Q340" s="176"/>
      <c r="R340" s="177">
        <f>R341</f>
        <v>0</v>
      </c>
      <c r="S340" s="176"/>
      <c r="T340" s="178">
        <f>T341</f>
        <v>0</v>
      </c>
      <c r="AR340" s="179" t="s">
        <v>83</v>
      </c>
      <c r="AT340" s="180" t="s">
        <v>72</v>
      </c>
      <c r="AU340" s="180" t="s">
        <v>81</v>
      </c>
      <c r="AY340" s="179" t="s">
        <v>151</v>
      </c>
      <c r="BK340" s="181">
        <f>BK341</f>
        <v>0</v>
      </c>
    </row>
    <row r="341" spans="1:65" s="2" customFormat="1" ht="16.5" customHeight="1">
      <c r="A341" s="31"/>
      <c r="B341" s="32"/>
      <c r="C341" s="184" t="s">
        <v>456</v>
      </c>
      <c r="D341" s="184" t="s">
        <v>153</v>
      </c>
      <c r="E341" s="185" t="s">
        <v>830</v>
      </c>
      <c r="F341" s="186" t="s">
        <v>831</v>
      </c>
      <c r="G341" s="187" t="s">
        <v>460</v>
      </c>
      <c r="H341" s="188">
        <v>1</v>
      </c>
      <c r="I341" s="189"/>
      <c r="J341" s="190">
        <f>ROUND(I341*H341,2)</f>
        <v>0</v>
      </c>
      <c r="K341" s="191"/>
      <c r="L341" s="36"/>
      <c r="M341" s="192" t="s">
        <v>1</v>
      </c>
      <c r="N341" s="193" t="s">
        <v>38</v>
      </c>
      <c r="O341" s="68"/>
      <c r="P341" s="194">
        <f>O341*H341</f>
        <v>0</v>
      </c>
      <c r="Q341" s="194">
        <v>0</v>
      </c>
      <c r="R341" s="194">
        <f>Q341*H341</f>
        <v>0</v>
      </c>
      <c r="S341" s="194">
        <v>0</v>
      </c>
      <c r="T341" s="195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96" t="s">
        <v>215</v>
      </c>
      <c r="AT341" s="196" t="s">
        <v>153</v>
      </c>
      <c r="AU341" s="196" t="s">
        <v>83</v>
      </c>
      <c r="AY341" s="14" t="s">
        <v>151</v>
      </c>
      <c r="BE341" s="197">
        <f>IF(N341="základní",J341,0)</f>
        <v>0</v>
      </c>
      <c r="BF341" s="197">
        <f>IF(N341="snížená",J341,0)</f>
        <v>0</v>
      </c>
      <c r="BG341" s="197">
        <f>IF(N341="zákl. přenesená",J341,0)</f>
        <v>0</v>
      </c>
      <c r="BH341" s="197">
        <f>IF(N341="sníž. přenesená",J341,0)</f>
        <v>0</v>
      </c>
      <c r="BI341" s="197">
        <f>IF(N341="nulová",J341,0)</f>
        <v>0</v>
      </c>
      <c r="BJ341" s="14" t="s">
        <v>81</v>
      </c>
      <c r="BK341" s="197">
        <f>ROUND(I341*H341,2)</f>
        <v>0</v>
      </c>
      <c r="BL341" s="14" t="s">
        <v>215</v>
      </c>
      <c r="BM341" s="196" t="s">
        <v>832</v>
      </c>
    </row>
    <row r="342" spans="1:65" s="12" customFormat="1" ht="22.8" customHeight="1">
      <c r="B342" s="168"/>
      <c r="C342" s="169"/>
      <c r="D342" s="170" t="s">
        <v>72</v>
      </c>
      <c r="E342" s="182" t="s">
        <v>833</v>
      </c>
      <c r="F342" s="182" t="s">
        <v>834</v>
      </c>
      <c r="G342" s="169"/>
      <c r="H342" s="169"/>
      <c r="I342" s="172"/>
      <c r="J342" s="183">
        <f>BK342</f>
        <v>0</v>
      </c>
      <c r="K342" s="169"/>
      <c r="L342" s="174"/>
      <c r="M342" s="175"/>
      <c r="N342" s="176"/>
      <c r="O342" s="176"/>
      <c r="P342" s="177">
        <f>SUM(P343:P357)</f>
        <v>0</v>
      </c>
      <c r="Q342" s="176"/>
      <c r="R342" s="177">
        <f>SUM(R343:R357)</f>
        <v>8.1929999999999989E-2</v>
      </c>
      <c r="S342" s="176"/>
      <c r="T342" s="178">
        <f>SUM(T343:T357)</f>
        <v>0</v>
      </c>
      <c r="AR342" s="179" t="s">
        <v>83</v>
      </c>
      <c r="AT342" s="180" t="s">
        <v>72</v>
      </c>
      <c r="AU342" s="180" t="s">
        <v>81</v>
      </c>
      <c r="AY342" s="179" t="s">
        <v>151</v>
      </c>
      <c r="BK342" s="181">
        <f>SUM(BK343:BK357)</f>
        <v>0</v>
      </c>
    </row>
    <row r="343" spans="1:65" s="2" customFormat="1" ht="33" customHeight="1">
      <c r="A343" s="31"/>
      <c r="B343" s="32"/>
      <c r="C343" s="184" t="s">
        <v>835</v>
      </c>
      <c r="D343" s="184" t="s">
        <v>153</v>
      </c>
      <c r="E343" s="185" t="s">
        <v>836</v>
      </c>
      <c r="F343" s="186" t="s">
        <v>837</v>
      </c>
      <c r="G343" s="187" t="s">
        <v>792</v>
      </c>
      <c r="H343" s="188">
        <v>3</v>
      </c>
      <c r="I343" s="189"/>
      <c r="J343" s="190">
        <f t="shared" ref="J343:J357" si="130">ROUND(I343*H343,2)</f>
        <v>0</v>
      </c>
      <c r="K343" s="191"/>
      <c r="L343" s="36"/>
      <c r="M343" s="192" t="s">
        <v>1</v>
      </c>
      <c r="N343" s="193" t="s">
        <v>38</v>
      </c>
      <c r="O343" s="68"/>
      <c r="P343" s="194">
        <f t="shared" ref="P343:P357" si="131">O343*H343</f>
        <v>0</v>
      </c>
      <c r="Q343" s="194">
        <v>9.1999999999999998E-3</v>
      </c>
      <c r="R343" s="194">
        <f t="shared" ref="R343:R357" si="132">Q343*H343</f>
        <v>2.76E-2</v>
      </c>
      <c r="S343" s="194">
        <v>0</v>
      </c>
      <c r="T343" s="195">
        <f t="shared" ref="T343:T357" si="133">S343*H343</f>
        <v>0</v>
      </c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R343" s="196" t="s">
        <v>215</v>
      </c>
      <c r="AT343" s="196" t="s">
        <v>153</v>
      </c>
      <c r="AU343" s="196" t="s">
        <v>83</v>
      </c>
      <c r="AY343" s="14" t="s">
        <v>151</v>
      </c>
      <c r="BE343" s="197">
        <f t="shared" ref="BE343:BE357" si="134">IF(N343="základní",J343,0)</f>
        <v>0</v>
      </c>
      <c r="BF343" s="197">
        <f t="shared" ref="BF343:BF357" si="135">IF(N343="snížená",J343,0)</f>
        <v>0</v>
      </c>
      <c r="BG343" s="197">
        <f t="shared" ref="BG343:BG357" si="136">IF(N343="zákl. přenesená",J343,0)</f>
        <v>0</v>
      </c>
      <c r="BH343" s="197">
        <f t="shared" ref="BH343:BH357" si="137">IF(N343="sníž. přenesená",J343,0)</f>
        <v>0</v>
      </c>
      <c r="BI343" s="197">
        <f t="shared" ref="BI343:BI357" si="138">IF(N343="nulová",J343,0)</f>
        <v>0</v>
      </c>
      <c r="BJ343" s="14" t="s">
        <v>81</v>
      </c>
      <c r="BK343" s="197">
        <f t="shared" ref="BK343:BK357" si="139">ROUND(I343*H343,2)</f>
        <v>0</v>
      </c>
      <c r="BL343" s="14" t="s">
        <v>215</v>
      </c>
      <c r="BM343" s="196" t="s">
        <v>838</v>
      </c>
    </row>
    <row r="344" spans="1:65" s="2" customFormat="1" ht="24.15" customHeight="1">
      <c r="A344" s="31"/>
      <c r="B344" s="32"/>
      <c r="C344" s="184" t="s">
        <v>461</v>
      </c>
      <c r="D344" s="184" t="s">
        <v>153</v>
      </c>
      <c r="E344" s="185" t="s">
        <v>839</v>
      </c>
      <c r="F344" s="186" t="s">
        <v>840</v>
      </c>
      <c r="G344" s="187" t="s">
        <v>792</v>
      </c>
      <c r="H344" s="188">
        <v>3</v>
      </c>
      <c r="I344" s="189"/>
      <c r="J344" s="190">
        <f t="shared" si="130"/>
        <v>0</v>
      </c>
      <c r="K344" s="191"/>
      <c r="L344" s="36"/>
      <c r="M344" s="192" t="s">
        <v>1</v>
      </c>
      <c r="N344" s="193" t="s">
        <v>38</v>
      </c>
      <c r="O344" s="68"/>
      <c r="P344" s="194">
        <f t="shared" si="131"/>
        <v>0</v>
      </c>
      <c r="Q344" s="194">
        <v>1.6969999999999999E-2</v>
      </c>
      <c r="R344" s="194">
        <f t="shared" si="132"/>
        <v>5.0909999999999997E-2</v>
      </c>
      <c r="S344" s="194">
        <v>0</v>
      </c>
      <c r="T344" s="195">
        <f t="shared" si="133"/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6" t="s">
        <v>215</v>
      </c>
      <c r="AT344" s="196" t="s">
        <v>153</v>
      </c>
      <c r="AU344" s="196" t="s">
        <v>83</v>
      </c>
      <c r="AY344" s="14" t="s">
        <v>151</v>
      </c>
      <c r="BE344" s="197">
        <f t="shared" si="134"/>
        <v>0</v>
      </c>
      <c r="BF344" s="197">
        <f t="shared" si="135"/>
        <v>0</v>
      </c>
      <c r="BG344" s="197">
        <f t="shared" si="136"/>
        <v>0</v>
      </c>
      <c r="BH344" s="197">
        <f t="shared" si="137"/>
        <v>0</v>
      </c>
      <c r="BI344" s="197">
        <f t="shared" si="138"/>
        <v>0</v>
      </c>
      <c r="BJ344" s="14" t="s">
        <v>81</v>
      </c>
      <c r="BK344" s="197">
        <f t="shared" si="139"/>
        <v>0</v>
      </c>
      <c r="BL344" s="14" t="s">
        <v>215</v>
      </c>
      <c r="BM344" s="196" t="s">
        <v>841</v>
      </c>
    </row>
    <row r="345" spans="1:65" s="2" customFormat="1" ht="16.5" customHeight="1">
      <c r="A345" s="31"/>
      <c r="B345" s="32"/>
      <c r="C345" s="184" t="s">
        <v>842</v>
      </c>
      <c r="D345" s="184" t="s">
        <v>153</v>
      </c>
      <c r="E345" s="185" t="s">
        <v>843</v>
      </c>
      <c r="F345" s="186" t="s">
        <v>844</v>
      </c>
      <c r="G345" s="187" t="s">
        <v>792</v>
      </c>
      <c r="H345" s="188">
        <v>1</v>
      </c>
      <c r="I345" s="189"/>
      <c r="J345" s="190">
        <f t="shared" si="130"/>
        <v>0</v>
      </c>
      <c r="K345" s="191"/>
      <c r="L345" s="36"/>
      <c r="M345" s="192" t="s">
        <v>1</v>
      </c>
      <c r="N345" s="193" t="s">
        <v>38</v>
      </c>
      <c r="O345" s="68"/>
      <c r="P345" s="194">
        <f t="shared" si="131"/>
        <v>0</v>
      </c>
      <c r="Q345" s="194">
        <v>1.58E-3</v>
      </c>
      <c r="R345" s="194">
        <f t="shared" si="132"/>
        <v>1.58E-3</v>
      </c>
      <c r="S345" s="194">
        <v>0</v>
      </c>
      <c r="T345" s="195">
        <f t="shared" si="133"/>
        <v>0</v>
      </c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R345" s="196" t="s">
        <v>215</v>
      </c>
      <c r="AT345" s="196" t="s">
        <v>153</v>
      </c>
      <c r="AU345" s="196" t="s">
        <v>83</v>
      </c>
      <c r="AY345" s="14" t="s">
        <v>151</v>
      </c>
      <c r="BE345" s="197">
        <f t="shared" si="134"/>
        <v>0</v>
      </c>
      <c r="BF345" s="197">
        <f t="shared" si="135"/>
        <v>0</v>
      </c>
      <c r="BG345" s="197">
        <f t="shared" si="136"/>
        <v>0</v>
      </c>
      <c r="BH345" s="197">
        <f t="shared" si="137"/>
        <v>0</v>
      </c>
      <c r="BI345" s="197">
        <f t="shared" si="138"/>
        <v>0</v>
      </c>
      <c r="BJ345" s="14" t="s">
        <v>81</v>
      </c>
      <c r="BK345" s="197">
        <f t="shared" si="139"/>
        <v>0</v>
      </c>
      <c r="BL345" s="14" t="s">
        <v>215</v>
      </c>
      <c r="BM345" s="196" t="s">
        <v>845</v>
      </c>
    </row>
    <row r="346" spans="1:65" s="2" customFormat="1" ht="24.15" customHeight="1">
      <c r="A346" s="31"/>
      <c r="B346" s="32"/>
      <c r="C346" s="184" t="s">
        <v>846</v>
      </c>
      <c r="D346" s="184" t="s">
        <v>153</v>
      </c>
      <c r="E346" s="185" t="s">
        <v>847</v>
      </c>
      <c r="F346" s="186" t="s">
        <v>848</v>
      </c>
      <c r="G346" s="187" t="s">
        <v>792</v>
      </c>
      <c r="H346" s="188">
        <v>1</v>
      </c>
      <c r="I346" s="189"/>
      <c r="J346" s="190">
        <f t="shared" si="130"/>
        <v>0</v>
      </c>
      <c r="K346" s="191"/>
      <c r="L346" s="36"/>
      <c r="M346" s="192" t="s">
        <v>1</v>
      </c>
      <c r="N346" s="193" t="s">
        <v>38</v>
      </c>
      <c r="O346" s="68"/>
      <c r="P346" s="194">
        <f t="shared" si="131"/>
        <v>0</v>
      </c>
      <c r="Q346" s="194">
        <v>0</v>
      </c>
      <c r="R346" s="194">
        <f t="shared" si="132"/>
        <v>0</v>
      </c>
      <c r="S346" s="194">
        <v>0</v>
      </c>
      <c r="T346" s="195">
        <f t="shared" si="133"/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6" t="s">
        <v>215</v>
      </c>
      <c r="AT346" s="196" t="s">
        <v>153</v>
      </c>
      <c r="AU346" s="196" t="s">
        <v>83</v>
      </c>
      <c r="AY346" s="14" t="s">
        <v>151</v>
      </c>
      <c r="BE346" s="197">
        <f t="shared" si="134"/>
        <v>0</v>
      </c>
      <c r="BF346" s="197">
        <f t="shared" si="135"/>
        <v>0</v>
      </c>
      <c r="BG346" s="197">
        <f t="shared" si="136"/>
        <v>0</v>
      </c>
      <c r="BH346" s="197">
        <f t="shared" si="137"/>
        <v>0</v>
      </c>
      <c r="BI346" s="197">
        <f t="shared" si="138"/>
        <v>0</v>
      </c>
      <c r="BJ346" s="14" t="s">
        <v>81</v>
      </c>
      <c r="BK346" s="197">
        <f t="shared" si="139"/>
        <v>0</v>
      </c>
      <c r="BL346" s="14" t="s">
        <v>215</v>
      </c>
      <c r="BM346" s="196" t="s">
        <v>849</v>
      </c>
    </row>
    <row r="347" spans="1:65" s="2" customFormat="1" ht="24.15" customHeight="1">
      <c r="A347" s="31"/>
      <c r="B347" s="32"/>
      <c r="C347" s="184" t="s">
        <v>850</v>
      </c>
      <c r="D347" s="184" t="s">
        <v>153</v>
      </c>
      <c r="E347" s="185" t="s">
        <v>851</v>
      </c>
      <c r="F347" s="186" t="s">
        <v>852</v>
      </c>
      <c r="G347" s="187" t="s">
        <v>792</v>
      </c>
      <c r="H347" s="188">
        <v>1</v>
      </c>
      <c r="I347" s="189"/>
      <c r="J347" s="190">
        <f t="shared" si="130"/>
        <v>0</v>
      </c>
      <c r="K347" s="191"/>
      <c r="L347" s="36"/>
      <c r="M347" s="192" t="s">
        <v>1</v>
      </c>
      <c r="N347" s="193" t="s">
        <v>38</v>
      </c>
      <c r="O347" s="68"/>
      <c r="P347" s="194">
        <f t="shared" si="131"/>
        <v>0</v>
      </c>
      <c r="Q347" s="194">
        <v>0</v>
      </c>
      <c r="R347" s="194">
        <f t="shared" si="132"/>
        <v>0</v>
      </c>
      <c r="S347" s="194">
        <v>0</v>
      </c>
      <c r="T347" s="195">
        <f t="shared" si="1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215</v>
      </c>
      <c r="AT347" s="196" t="s">
        <v>153</v>
      </c>
      <c r="AU347" s="196" t="s">
        <v>83</v>
      </c>
      <c r="AY347" s="14" t="s">
        <v>151</v>
      </c>
      <c r="BE347" s="197">
        <f t="shared" si="134"/>
        <v>0</v>
      </c>
      <c r="BF347" s="197">
        <f t="shared" si="135"/>
        <v>0</v>
      </c>
      <c r="BG347" s="197">
        <f t="shared" si="136"/>
        <v>0</v>
      </c>
      <c r="BH347" s="197">
        <f t="shared" si="137"/>
        <v>0</v>
      </c>
      <c r="BI347" s="197">
        <f t="shared" si="138"/>
        <v>0</v>
      </c>
      <c r="BJ347" s="14" t="s">
        <v>81</v>
      </c>
      <c r="BK347" s="197">
        <f t="shared" si="139"/>
        <v>0</v>
      </c>
      <c r="BL347" s="14" t="s">
        <v>215</v>
      </c>
      <c r="BM347" s="196" t="s">
        <v>853</v>
      </c>
    </row>
    <row r="348" spans="1:65" s="2" customFormat="1" ht="24.15" customHeight="1">
      <c r="A348" s="31"/>
      <c r="B348" s="32"/>
      <c r="C348" s="184" t="s">
        <v>854</v>
      </c>
      <c r="D348" s="184" t="s">
        <v>153</v>
      </c>
      <c r="E348" s="185" t="s">
        <v>855</v>
      </c>
      <c r="F348" s="186" t="s">
        <v>856</v>
      </c>
      <c r="G348" s="187" t="s">
        <v>792</v>
      </c>
      <c r="H348" s="188">
        <v>2</v>
      </c>
      <c r="I348" s="189"/>
      <c r="J348" s="190">
        <f t="shared" si="130"/>
        <v>0</v>
      </c>
      <c r="K348" s="191"/>
      <c r="L348" s="36"/>
      <c r="M348" s="192" t="s">
        <v>1</v>
      </c>
      <c r="N348" s="193" t="s">
        <v>38</v>
      </c>
      <c r="O348" s="68"/>
      <c r="P348" s="194">
        <f t="shared" si="131"/>
        <v>0</v>
      </c>
      <c r="Q348" s="194">
        <v>0</v>
      </c>
      <c r="R348" s="194">
        <f t="shared" si="132"/>
        <v>0</v>
      </c>
      <c r="S348" s="194">
        <v>0</v>
      </c>
      <c r="T348" s="195">
        <f t="shared" si="1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96" t="s">
        <v>215</v>
      </c>
      <c r="AT348" s="196" t="s">
        <v>153</v>
      </c>
      <c r="AU348" s="196" t="s">
        <v>83</v>
      </c>
      <c r="AY348" s="14" t="s">
        <v>151</v>
      </c>
      <c r="BE348" s="197">
        <f t="shared" si="134"/>
        <v>0</v>
      </c>
      <c r="BF348" s="197">
        <f t="shared" si="135"/>
        <v>0</v>
      </c>
      <c r="BG348" s="197">
        <f t="shared" si="136"/>
        <v>0</v>
      </c>
      <c r="BH348" s="197">
        <f t="shared" si="137"/>
        <v>0</v>
      </c>
      <c r="BI348" s="197">
        <f t="shared" si="138"/>
        <v>0</v>
      </c>
      <c r="BJ348" s="14" t="s">
        <v>81</v>
      </c>
      <c r="BK348" s="197">
        <f t="shared" si="139"/>
        <v>0</v>
      </c>
      <c r="BL348" s="14" t="s">
        <v>215</v>
      </c>
      <c r="BM348" s="196" t="s">
        <v>857</v>
      </c>
    </row>
    <row r="349" spans="1:65" s="2" customFormat="1" ht="24.15" customHeight="1">
      <c r="A349" s="31"/>
      <c r="B349" s="32"/>
      <c r="C349" s="184" t="s">
        <v>858</v>
      </c>
      <c r="D349" s="184" t="s">
        <v>153</v>
      </c>
      <c r="E349" s="185" t="s">
        <v>859</v>
      </c>
      <c r="F349" s="186" t="s">
        <v>860</v>
      </c>
      <c r="G349" s="187" t="s">
        <v>792</v>
      </c>
      <c r="H349" s="188">
        <v>1</v>
      </c>
      <c r="I349" s="189"/>
      <c r="J349" s="190">
        <f t="shared" si="130"/>
        <v>0</v>
      </c>
      <c r="K349" s="191"/>
      <c r="L349" s="36"/>
      <c r="M349" s="192" t="s">
        <v>1</v>
      </c>
      <c r="N349" s="193" t="s">
        <v>38</v>
      </c>
      <c r="O349" s="68"/>
      <c r="P349" s="194">
        <f t="shared" si="131"/>
        <v>0</v>
      </c>
      <c r="Q349" s="194">
        <v>0</v>
      </c>
      <c r="R349" s="194">
        <f t="shared" si="132"/>
        <v>0</v>
      </c>
      <c r="S349" s="194">
        <v>0</v>
      </c>
      <c r="T349" s="195">
        <f t="shared" si="1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215</v>
      </c>
      <c r="AT349" s="196" t="s">
        <v>153</v>
      </c>
      <c r="AU349" s="196" t="s">
        <v>83</v>
      </c>
      <c r="AY349" s="14" t="s">
        <v>151</v>
      </c>
      <c r="BE349" s="197">
        <f t="shared" si="134"/>
        <v>0</v>
      </c>
      <c r="BF349" s="197">
        <f t="shared" si="135"/>
        <v>0</v>
      </c>
      <c r="BG349" s="197">
        <f t="shared" si="136"/>
        <v>0</v>
      </c>
      <c r="BH349" s="197">
        <f t="shared" si="137"/>
        <v>0</v>
      </c>
      <c r="BI349" s="197">
        <f t="shared" si="138"/>
        <v>0</v>
      </c>
      <c r="BJ349" s="14" t="s">
        <v>81</v>
      </c>
      <c r="BK349" s="197">
        <f t="shared" si="139"/>
        <v>0</v>
      </c>
      <c r="BL349" s="14" t="s">
        <v>215</v>
      </c>
      <c r="BM349" s="196" t="s">
        <v>861</v>
      </c>
    </row>
    <row r="350" spans="1:65" s="2" customFormat="1" ht="24.15" customHeight="1">
      <c r="A350" s="31"/>
      <c r="B350" s="32"/>
      <c r="C350" s="184" t="s">
        <v>862</v>
      </c>
      <c r="D350" s="184" t="s">
        <v>153</v>
      </c>
      <c r="E350" s="185" t="s">
        <v>863</v>
      </c>
      <c r="F350" s="186" t="s">
        <v>864</v>
      </c>
      <c r="G350" s="187" t="s">
        <v>792</v>
      </c>
      <c r="H350" s="188">
        <v>1</v>
      </c>
      <c r="I350" s="189"/>
      <c r="J350" s="190">
        <f t="shared" si="130"/>
        <v>0</v>
      </c>
      <c r="K350" s="191"/>
      <c r="L350" s="36"/>
      <c r="M350" s="192" t="s">
        <v>1</v>
      </c>
      <c r="N350" s="193" t="s">
        <v>38</v>
      </c>
      <c r="O350" s="68"/>
      <c r="P350" s="194">
        <f t="shared" si="131"/>
        <v>0</v>
      </c>
      <c r="Q350" s="194">
        <v>0</v>
      </c>
      <c r="R350" s="194">
        <f t="shared" si="132"/>
        <v>0</v>
      </c>
      <c r="S350" s="194">
        <v>0</v>
      </c>
      <c r="T350" s="195">
        <f t="shared" si="1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6" t="s">
        <v>215</v>
      </c>
      <c r="AT350" s="196" t="s">
        <v>153</v>
      </c>
      <c r="AU350" s="196" t="s">
        <v>83</v>
      </c>
      <c r="AY350" s="14" t="s">
        <v>151</v>
      </c>
      <c r="BE350" s="197">
        <f t="shared" si="134"/>
        <v>0</v>
      </c>
      <c r="BF350" s="197">
        <f t="shared" si="135"/>
        <v>0</v>
      </c>
      <c r="BG350" s="197">
        <f t="shared" si="136"/>
        <v>0</v>
      </c>
      <c r="BH350" s="197">
        <f t="shared" si="137"/>
        <v>0</v>
      </c>
      <c r="BI350" s="197">
        <f t="shared" si="138"/>
        <v>0</v>
      </c>
      <c r="BJ350" s="14" t="s">
        <v>81</v>
      </c>
      <c r="BK350" s="197">
        <f t="shared" si="139"/>
        <v>0</v>
      </c>
      <c r="BL350" s="14" t="s">
        <v>215</v>
      </c>
      <c r="BM350" s="196" t="s">
        <v>865</v>
      </c>
    </row>
    <row r="351" spans="1:65" s="2" customFormat="1" ht="24.15" customHeight="1">
      <c r="A351" s="31"/>
      <c r="B351" s="32"/>
      <c r="C351" s="184" t="s">
        <v>866</v>
      </c>
      <c r="D351" s="184" t="s">
        <v>153</v>
      </c>
      <c r="E351" s="185" t="s">
        <v>867</v>
      </c>
      <c r="F351" s="186" t="s">
        <v>868</v>
      </c>
      <c r="G351" s="187" t="s">
        <v>792</v>
      </c>
      <c r="H351" s="188">
        <v>4</v>
      </c>
      <c r="I351" s="189"/>
      <c r="J351" s="190">
        <f t="shared" si="130"/>
        <v>0</v>
      </c>
      <c r="K351" s="191"/>
      <c r="L351" s="36"/>
      <c r="M351" s="192" t="s">
        <v>1</v>
      </c>
      <c r="N351" s="193" t="s">
        <v>38</v>
      </c>
      <c r="O351" s="68"/>
      <c r="P351" s="194">
        <f t="shared" si="131"/>
        <v>0</v>
      </c>
      <c r="Q351" s="194">
        <v>0</v>
      </c>
      <c r="R351" s="194">
        <f t="shared" si="132"/>
        <v>0</v>
      </c>
      <c r="S351" s="194">
        <v>0</v>
      </c>
      <c r="T351" s="195">
        <f t="shared" si="1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215</v>
      </c>
      <c r="AT351" s="196" t="s">
        <v>153</v>
      </c>
      <c r="AU351" s="196" t="s">
        <v>83</v>
      </c>
      <c r="AY351" s="14" t="s">
        <v>151</v>
      </c>
      <c r="BE351" s="197">
        <f t="shared" si="134"/>
        <v>0</v>
      </c>
      <c r="BF351" s="197">
        <f t="shared" si="135"/>
        <v>0</v>
      </c>
      <c r="BG351" s="197">
        <f t="shared" si="136"/>
        <v>0</v>
      </c>
      <c r="BH351" s="197">
        <f t="shared" si="137"/>
        <v>0</v>
      </c>
      <c r="BI351" s="197">
        <f t="shared" si="138"/>
        <v>0</v>
      </c>
      <c r="BJ351" s="14" t="s">
        <v>81</v>
      </c>
      <c r="BK351" s="197">
        <f t="shared" si="139"/>
        <v>0</v>
      </c>
      <c r="BL351" s="14" t="s">
        <v>215</v>
      </c>
      <c r="BM351" s="196" t="s">
        <v>869</v>
      </c>
    </row>
    <row r="352" spans="1:65" s="2" customFormat="1" ht="24.15" customHeight="1">
      <c r="A352" s="31"/>
      <c r="B352" s="32"/>
      <c r="C352" s="184" t="s">
        <v>870</v>
      </c>
      <c r="D352" s="184" t="s">
        <v>153</v>
      </c>
      <c r="E352" s="185" t="s">
        <v>871</v>
      </c>
      <c r="F352" s="186" t="s">
        <v>872</v>
      </c>
      <c r="G352" s="187" t="s">
        <v>792</v>
      </c>
      <c r="H352" s="188">
        <v>1</v>
      </c>
      <c r="I352" s="189"/>
      <c r="J352" s="190">
        <f t="shared" si="130"/>
        <v>0</v>
      </c>
      <c r="K352" s="191"/>
      <c r="L352" s="36"/>
      <c r="M352" s="192" t="s">
        <v>1</v>
      </c>
      <c r="N352" s="193" t="s">
        <v>38</v>
      </c>
      <c r="O352" s="68"/>
      <c r="P352" s="194">
        <f t="shared" si="131"/>
        <v>0</v>
      </c>
      <c r="Q352" s="194">
        <v>0</v>
      </c>
      <c r="R352" s="194">
        <f t="shared" si="132"/>
        <v>0</v>
      </c>
      <c r="S352" s="194">
        <v>0</v>
      </c>
      <c r="T352" s="195">
        <f t="shared" si="1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6" t="s">
        <v>215</v>
      </c>
      <c r="AT352" s="196" t="s">
        <v>153</v>
      </c>
      <c r="AU352" s="196" t="s">
        <v>83</v>
      </c>
      <c r="AY352" s="14" t="s">
        <v>151</v>
      </c>
      <c r="BE352" s="197">
        <f t="shared" si="134"/>
        <v>0</v>
      </c>
      <c r="BF352" s="197">
        <f t="shared" si="135"/>
        <v>0</v>
      </c>
      <c r="BG352" s="197">
        <f t="shared" si="136"/>
        <v>0</v>
      </c>
      <c r="BH352" s="197">
        <f t="shared" si="137"/>
        <v>0</v>
      </c>
      <c r="BI352" s="197">
        <f t="shared" si="138"/>
        <v>0</v>
      </c>
      <c r="BJ352" s="14" t="s">
        <v>81</v>
      </c>
      <c r="BK352" s="197">
        <f t="shared" si="139"/>
        <v>0</v>
      </c>
      <c r="BL352" s="14" t="s">
        <v>215</v>
      </c>
      <c r="BM352" s="196" t="s">
        <v>873</v>
      </c>
    </row>
    <row r="353" spans="1:65" s="2" customFormat="1" ht="21.75" customHeight="1">
      <c r="A353" s="31"/>
      <c r="B353" s="32"/>
      <c r="C353" s="184" t="s">
        <v>874</v>
      </c>
      <c r="D353" s="184" t="s">
        <v>153</v>
      </c>
      <c r="E353" s="185" t="s">
        <v>875</v>
      </c>
      <c r="F353" s="186" t="s">
        <v>876</v>
      </c>
      <c r="G353" s="187" t="s">
        <v>792</v>
      </c>
      <c r="H353" s="188">
        <v>3</v>
      </c>
      <c r="I353" s="189"/>
      <c r="J353" s="190">
        <f t="shared" si="130"/>
        <v>0</v>
      </c>
      <c r="K353" s="191"/>
      <c r="L353" s="36"/>
      <c r="M353" s="192" t="s">
        <v>1</v>
      </c>
      <c r="N353" s="193" t="s">
        <v>38</v>
      </c>
      <c r="O353" s="68"/>
      <c r="P353" s="194">
        <f t="shared" si="131"/>
        <v>0</v>
      </c>
      <c r="Q353" s="194">
        <v>0</v>
      </c>
      <c r="R353" s="194">
        <f t="shared" si="132"/>
        <v>0</v>
      </c>
      <c r="S353" s="194">
        <v>0</v>
      </c>
      <c r="T353" s="195">
        <f t="shared" si="1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215</v>
      </c>
      <c r="AT353" s="196" t="s">
        <v>153</v>
      </c>
      <c r="AU353" s="196" t="s">
        <v>83</v>
      </c>
      <c r="AY353" s="14" t="s">
        <v>151</v>
      </c>
      <c r="BE353" s="197">
        <f t="shared" si="134"/>
        <v>0</v>
      </c>
      <c r="BF353" s="197">
        <f t="shared" si="135"/>
        <v>0</v>
      </c>
      <c r="BG353" s="197">
        <f t="shared" si="136"/>
        <v>0</v>
      </c>
      <c r="BH353" s="197">
        <f t="shared" si="137"/>
        <v>0</v>
      </c>
      <c r="BI353" s="197">
        <f t="shared" si="138"/>
        <v>0</v>
      </c>
      <c r="BJ353" s="14" t="s">
        <v>81</v>
      </c>
      <c r="BK353" s="197">
        <f t="shared" si="139"/>
        <v>0</v>
      </c>
      <c r="BL353" s="14" t="s">
        <v>215</v>
      </c>
      <c r="BM353" s="196" t="s">
        <v>877</v>
      </c>
    </row>
    <row r="354" spans="1:65" s="2" customFormat="1" ht="16.5" customHeight="1">
      <c r="A354" s="31"/>
      <c r="B354" s="32"/>
      <c r="C354" s="184" t="s">
        <v>878</v>
      </c>
      <c r="D354" s="184" t="s">
        <v>153</v>
      </c>
      <c r="E354" s="185" t="s">
        <v>879</v>
      </c>
      <c r="F354" s="186" t="s">
        <v>880</v>
      </c>
      <c r="G354" s="187" t="s">
        <v>792</v>
      </c>
      <c r="H354" s="188">
        <v>1</v>
      </c>
      <c r="I354" s="189"/>
      <c r="J354" s="190">
        <f t="shared" si="130"/>
        <v>0</v>
      </c>
      <c r="K354" s="191"/>
      <c r="L354" s="36"/>
      <c r="M354" s="192" t="s">
        <v>1</v>
      </c>
      <c r="N354" s="193" t="s">
        <v>38</v>
      </c>
      <c r="O354" s="68"/>
      <c r="P354" s="194">
        <f t="shared" si="131"/>
        <v>0</v>
      </c>
      <c r="Q354" s="194">
        <v>1.8400000000000001E-3</v>
      </c>
      <c r="R354" s="194">
        <f t="shared" si="132"/>
        <v>1.8400000000000001E-3</v>
      </c>
      <c r="S354" s="194">
        <v>0</v>
      </c>
      <c r="T354" s="195">
        <f t="shared" si="1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96" t="s">
        <v>215</v>
      </c>
      <c r="AT354" s="196" t="s">
        <v>153</v>
      </c>
      <c r="AU354" s="196" t="s">
        <v>83</v>
      </c>
      <c r="AY354" s="14" t="s">
        <v>151</v>
      </c>
      <c r="BE354" s="197">
        <f t="shared" si="134"/>
        <v>0</v>
      </c>
      <c r="BF354" s="197">
        <f t="shared" si="135"/>
        <v>0</v>
      </c>
      <c r="BG354" s="197">
        <f t="shared" si="136"/>
        <v>0</v>
      </c>
      <c r="BH354" s="197">
        <f t="shared" si="137"/>
        <v>0</v>
      </c>
      <c r="BI354" s="197">
        <f t="shared" si="138"/>
        <v>0</v>
      </c>
      <c r="BJ354" s="14" t="s">
        <v>81</v>
      </c>
      <c r="BK354" s="197">
        <f t="shared" si="139"/>
        <v>0</v>
      </c>
      <c r="BL354" s="14" t="s">
        <v>215</v>
      </c>
      <c r="BM354" s="196" t="s">
        <v>881</v>
      </c>
    </row>
    <row r="355" spans="1:65" s="2" customFormat="1" ht="24.15" customHeight="1">
      <c r="A355" s="31"/>
      <c r="B355" s="32"/>
      <c r="C355" s="184" t="s">
        <v>882</v>
      </c>
      <c r="D355" s="184" t="s">
        <v>153</v>
      </c>
      <c r="E355" s="185" t="s">
        <v>883</v>
      </c>
      <c r="F355" s="186" t="s">
        <v>884</v>
      </c>
      <c r="G355" s="187" t="s">
        <v>792</v>
      </c>
      <c r="H355" s="188">
        <v>1</v>
      </c>
      <c r="I355" s="189"/>
      <c r="J355" s="190">
        <f t="shared" si="130"/>
        <v>0</v>
      </c>
      <c r="K355" s="191"/>
      <c r="L355" s="36"/>
      <c r="M355" s="192" t="s">
        <v>1</v>
      </c>
      <c r="N355" s="193" t="s">
        <v>38</v>
      </c>
      <c r="O355" s="68"/>
      <c r="P355" s="194">
        <f t="shared" si="131"/>
        <v>0</v>
      </c>
      <c r="Q355" s="194">
        <v>0</v>
      </c>
      <c r="R355" s="194">
        <f t="shared" si="132"/>
        <v>0</v>
      </c>
      <c r="S355" s="194">
        <v>0</v>
      </c>
      <c r="T355" s="195">
        <f t="shared" si="1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215</v>
      </c>
      <c r="AT355" s="196" t="s">
        <v>153</v>
      </c>
      <c r="AU355" s="196" t="s">
        <v>83</v>
      </c>
      <c r="AY355" s="14" t="s">
        <v>151</v>
      </c>
      <c r="BE355" s="197">
        <f t="shared" si="134"/>
        <v>0</v>
      </c>
      <c r="BF355" s="197">
        <f t="shared" si="135"/>
        <v>0</v>
      </c>
      <c r="BG355" s="197">
        <f t="shared" si="136"/>
        <v>0</v>
      </c>
      <c r="BH355" s="197">
        <f t="shared" si="137"/>
        <v>0</v>
      </c>
      <c r="BI355" s="197">
        <f t="shared" si="138"/>
        <v>0</v>
      </c>
      <c r="BJ355" s="14" t="s">
        <v>81</v>
      </c>
      <c r="BK355" s="197">
        <f t="shared" si="139"/>
        <v>0</v>
      </c>
      <c r="BL355" s="14" t="s">
        <v>215</v>
      </c>
      <c r="BM355" s="196" t="s">
        <v>885</v>
      </c>
    </row>
    <row r="356" spans="1:65" s="2" customFormat="1" ht="24.15" customHeight="1">
      <c r="A356" s="31"/>
      <c r="B356" s="32"/>
      <c r="C356" s="184" t="s">
        <v>886</v>
      </c>
      <c r="D356" s="184" t="s">
        <v>153</v>
      </c>
      <c r="E356" s="185" t="s">
        <v>887</v>
      </c>
      <c r="F356" s="186" t="s">
        <v>888</v>
      </c>
      <c r="G356" s="187" t="s">
        <v>792</v>
      </c>
      <c r="H356" s="188">
        <v>1</v>
      </c>
      <c r="I356" s="189"/>
      <c r="J356" s="190">
        <f t="shared" si="130"/>
        <v>0</v>
      </c>
      <c r="K356" s="191"/>
      <c r="L356" s="36"/>
      <c r="M356" s="192" t="s">
        <v>1</v>
      </c>
      <c r="N356" s="193" t="s">
        <v>38</v>
      </c>
      <c r="O356" s="68"/>
      <c r="P356" s="194">
        <f t="shared" si="131"/>
        <v>0</v>
      </c>
      <c r="Q356" s="194">
        <v>0</v>
      </c>
      <c r="R356" s="194">
        <f t="shared" si="132"/>
        <v>0</v>
      </c>
      <c r="S356" s="194">
        <v>0</v>
      </c>
      <c r="T356" s="195">
        <f t="shared" si="1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6" t="s">
        <v>215</v>
      </c>
      <c r="AT356" s="196" t="s">
        <v>153</v>
      </c>
      <c r="AU356" s="196" t="s">
        <v>83</v>
      </c>
      <c r="AY356" s="14" t="s">
        <v>151</v>
      </c>
      <c r="BE356" s="197">
        <f t="shared" si="134"/>
        <v>0</v>
      </c>
      <c r="BF356" s="197">
        <f t="shared" si="135"/>
        <v>0</v>
      </c>
      <c r="BG356" s="197">
        <f t="shared" si="136"/>
        <v>0</v>
      </c>
      <c r="BH356" s="197">
        <f t="shared" si="137"/>
        <v>0</v>
      </c>
      <c r="BI356" s="197">
        <f t="shared" si="138"/>
        <v>0</v>
      </c>
      <c r="BJ356" s="14" t="s">
        <v>81</v>
      </c>
      <c r="BK356" s="197">
        <f t="shared" si="139"/>
        <v>0</v>
      </c>
      <c r="BL356" s="14" t="s">
        <v>215</v>
      </c>
      <c r="BM356" s="196" t="s">
        <v>889</v>
      </c>
    </row>
    <row r="357" spans="1:65" s="2" customFormat="1" ht="24.15" customHeight="1">
      <c r="A357" s="31"/>
      <c r="B357" s="32"/>
      <c r="C357" s="184" t="s">
        <v>890</v>
      </c>
      <c r="D357" s="184" t="s">
        <v>153</v>
      </c>
      <c r="E357" s="185" t="s">
        <v>891</v>
      </c>
      <c r="F357" s="186" t="s">
        <v>892</v>
      </c>
      <c r="G357" s="187" t="s">
        <v>192</v>
      </c>
      <c r="H357" s="188">
        <v>0.23</v>
      </c>
      <c r="I357" s="189"/>
      <c r="J357" s="190">
        <f t="shared" si="130"/>
        <v>0</v>
      </c>
      <c r="K357" s="191"/>
      <c r="L357" s="36"/>
      <c r="M357" s="192" t="s">
        <v>1</v>
      </c>
      <c r="N357" s="193" t="s">
        <v>38</v>
      </c>
      <c r="O357" s="68"/>
      <c r="P357" s="194">
        <f t="shared" si="131"/>
        <v>0</v>
      </c>
      <c r="Q357" s="194">
        <v>0</v>
      </c>
      <c r="R357" s="194">
        <f t="shared" si="132"/>
        <v>0</v>
      </c>
      <c r="S357" s="194">
        <v>0</v>
      </c>
      <c r="T357" s="195">
        <f t="shared" si="1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215</v>
      </c>
      <c r="AT357" s="196" t="s">
        <v>153</v>
      </c>
      <c r="AU357" s="196" t="s">
        <v>83</v>
      </c>
      <c r="AY357" s="14" t="s">
        <v>151</v>
      </c>
      <c r="BE357" s="197">
        <f t="shared" si="134"/>
        <v>0</v>
      </c>
      <c r="BF357" s="197">
        <f t="shared" si="135"/>
        <v>0</v>
      </c>
      <c r="BG357" s="197">
        <f t="shared" si="136"/>
        <v>0</v>
      </c>
      <c r="BH357" s="197">
        <f t="shared" si="137"/>
        <v>0</v>
      </c>
      <c r="BI357" s="197">
        <f t="shared" si="138"/>
        <v>0</v>
      </c>
      <c r="BJ357" s="14" t="s">
        <v>81</v>
      </c>
      <c r="BK357" s="197">
        <f t="shared" si="139"/>
        <v>0</v>
      </c>
      <c r="BL357" s="14" t="s">
        <v>215</v>
      </c>
      <c r="BM357" s="196" t="s">
        <v>893</v>
      </c>
    </row>
    <row r="358" spans="1:65" s="12" customFormat="1" ht="22.8" customHeight="1">
      <c r="B358" s="168"/>
      <c r="C358" s="169"/>
      <c r="D358" s="170" t="s">
        <v>72</v>
      </c>
      <c r="E358" s="182" t="s">
        <v>894</v>
      </c>
      <c r="F358" s="182" t="s">
        <v>895</v>
      </c>
      <c r="G358" s="169"/>
      <c r="H358" s="169"/>
      <c r="I358" s="172"/>
      <c r="J358" s="183">
        <f>BK358</f>
        <v>0</v>
      </c>
      <c r="K358" s="169"/>
      <c r="L358" s="174"/>
      <c r="M358" s="175"/>
      <c r="N358" s="176"/>
      <c r="O358" s="176"/>
      <c r="P358" s="177">
        <f>P359</f>
        <v>0</v>
      </c>
      <c r="Q358" s="176"/>
      <c r="R358" s="177">
        <f>R359</f>
        <v>0</v>
      </c>
      <c r="S358" s="176"/>
      <c r="T358" s="178">
        <f>T359</f>
        <v>0</v>
      </c>
      <c r="AR358" s="179" t="s">
        <v>83</v>
      </c>
      <c r="AT358" s="180" t="s">
        <v>72</v>
      </c>
      <c r="AU358" s="180" t="s">
        <v>81</v>
      </c>
      <c r="AY358" s="179" t="s">
        <v>151</v>
      </c>
      <c r="BK358" s="181">
        <f>BK359</f>
        <v>0</v>
      </c>
    </row>
    <row r="359" spans="1:65" s="2" customFormat="1" ht="16.5" customHeight="1">
      <c r="A359" s="31"/>
      <c r="B359" s="32"/>
      <c r="C359" s="184" t="s">
        <v>896</v>
      </c>
      <c r="D359" s="184" t="s">
        <v>153</v>
      </c>
      <c r="E359" s="185" t="s">
        <v>897</v>
      </c>
      <c r="F359" s="186" t="s">
        <v>898</v>
      </c>
      <c r="G359" s="187" t="s">
        <v>460</v>
      </c>
      <c r="H359" s="188">
        <v>1</v>
      </c>
      <c r="I359" s="189"/>
      <c r="J359" s="190">
        <f>ROUND(I359*H359,2)</f>
        <v>0</v>
      </c>
      <c r="K359" s="191"/>
      <c r="L359" s="36"/>
      <c r="M359" s="192" t="s">
        <v>1</v>
      </c>
      <c r="N359" s="193" t="s">
        <v>38</v>
      </c>
      <c r="O359" s="68"/>
      <c r="P359" s="194">
        <f>O359*H359</f>
        <v>0</v>
      </c>
      <c r="Q359" s="194">
        <v>0</v>
      </c>
      <c r="R359" s="194">
        <f>Q359*H359</f>
        <v>0</v>
      </c>
      <c r="S359" s="194">
        <v>0</v>
      </c>
      <c r="T359" s="195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215</v>
      </c>
      <c r="AT359" s="196" t="s">
        <v>153</v>
      </c>
      <c r="AU359" s="196" t="s">
        <v>83</v>
      </c>
      <c r="AY359" s="14" t="s">
        <v>151</v>
      </c>
      <c r="BE359" s="197">
        <f>IF(N359="základní",J359,0)</f>
        <v>0</v>
      </c>
      <c r="BF359" s="197">
        <f>IF(N359="snížená",J359,0)</f>
        <v>0</v>
      </c>
      <c r="BG359" s="197">
        <f>IF(N359="zákl. přenesená",J359,0)</f>
        <v>0</v>
      </c>
      <c r="BH359" s="197">
        <f>IF(N359="sníž. přenesená",J359,0)</f>
        <v>0</v>
      </c>
      <c r="BI359" s="197">
        <f>IF(N359="nulová",J359,0)</f>
        <v>0</v>
      </c>
      <c r="BJ359" s="14" t="s">
        <v>81</v>
      </c>
      <c r="BK359" s="197">
        <f>ROUND(I359*H359,2)</f>
        <v>0</v>
      </c>
      <c r="BL359" s="14" t="s">
        <v>215</v>
      </c>
      <c r="BM359" s="196" t="s">
        <v>899</v>
      </c>
    </row>
    <row r="360" spans="1:65" s="12" customFormat="1" ht="22.8" customHeight="1">
      <c r="B360" s="168"/>
      <c r="C360" s="169"/>
      <c r="D360" s="170" t="s">
        <v>72</v>
      </c>
      <c r="E360" s="182" t="s">
        <v>900</v>
      </c>
      <c r="F360" s="182" t="s">
        <v>901</v>
      </c>
      <c r="G360" s="169"/>
      <c r="H360" s="169"/>
      <c r="I360" s="172"/>
      <c r="J360" s="183">
        <f>BK360</f>
        <v>0</v>
      </c>
      <c r="K360" s="169"/>
      <c r="L360" s="174"/>
      <c r="M360" s="175"/>
      <c r="N360" s="176"/>
      <c r="O360" s="176"/>
      <c r="P360" s="177">
        <f>P361</f>
        <v>0</v>
      </c>
      <c r="Q360" s="176"/>
      <c r="R360" s="177">
        <f>R361</f>
        <v>0</v>
      </c>
      <c r="S360" s="176"/>
      <c r="T360" s="178">
        <f>T361</f>
        <v>0</v>
      </c>
      <c r="AR360" s="179" t="s">
        <v>83</v>
      </c>
      <c r="AT360" s="180" t="s">
        <v>72</v>
      </c>
      <c r="AU360" s="180" t="s">
        <v>81</v>
      </c>
      <c r="AY360" s="179" t="s">
        <v>151</v>
      </c>
      <c r="BK360" s="181">
        <f>BK361</f>
        <v>0</v>
      </c>
    </row>
    <row r="361" spans="1:65" s="2" customFormat="1" ht="16.5" customHeight="1">
      <c r="A361" s="31"/>
      <c r="B361" s="32"/>
      <c r="C361" s="184" t="s">
        <v>902</v>
      </c>
      <c r="D361" s="184" t="s">
        <v>153</v>
      </c>
      <c r="E361" s="185" t="s">
        <v>903</v>
      </c>
      <c r="F361" s="186" t="s">
        <v>904</v>
      </c>
      <c r="G361" s="187" t="s">
        <v>460</v>
      </c>
      <c r="H361" s="188">
        <v>1</v>
      </c>
      <c r="I361" s="189"/>
      <c r="J361" s="190">
        <f>ROUND(I361*H361,2)</f>
        <v>0</v>
      </c>
      <c r="K361" s="191"/>
      <c r="L361" s="36"/>
      <c r="M361" s="192" t="s">
        <v>1</v>
      </c>
      <c r="N361" s="193" t="s">
        <v>38</v>
      </c>
      <c r="O361" s="68"/>
      <c r="P361" s="194">
        <f>O361*H361</f>
        <v>0</v>
      </c>
      <c r="Q361" s="194">
        <v>0</v>
      </c>
      <c r="R361" s="194">
        <f>Q361*H361</f>
        <v>0</v>
      </c>
      <c r="S361" s="194">
        <v>0</v>
      </c>
      <c r="T361" s="195">
        <f>S361*H361</f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215</v>
      </c>
      <c r="AT361" s="196" t="s">
        <v>153</v>
      </c>
      <c r="AU361" s="196" t="s">
        <v>83</v>
      </c>
      <c r="AY361" s="14" t="s">
        <v>151</v>
      </c>
      <c r="BE361" s="197">
        <f>IF(N361="základní",J361,0)</f>
        <v>0</v>
      </c>
      <c r="BF361" s="197">
        <f>IF(N361="snížená",J361,0)</f>
        <v>0</v>
      </c>
      <c r="BG361" s="197">
        <f>IF(N361="zákl. přenesená",J361,0)</f>
        <v>0</v>
      </c>
      <c r="BH361" s="197">
        <f>IF(N361="sníž. přenesená",J361,0)</f>
        <v>0</v>
      </c>
      <c r="BI361" s="197">
        <f>IF(N361="nulová",J361,0)</f>
        <v>0</v>
      </c>
      <c r="BJ361" s="14" t="s">
        <v>81</v>
      </c>
      <c r="BK361" s="197">
        <f>ROUND(I361*H361,2)</f>
        <v>0</v>
      </c>
      <c r="BL361" s="14" t="s">
        <v>215</v>
      </c>
      <c r="BM361" s="196" t="s">
        <v>905</v>
      </c>
    </row>
    <row r="362" spans="1:65" s="12" customFormat="1" ht="22.8" customHeight="1">
      <c r="B362" s="168"/>
      <c r="C362" s="169"/>
      <c r="D362" s="170" t="s">
        <v>72</v>
      </c>
      <c r="E362" s="182" t="s">
        <v>906</v>
      </c>
      <c r="F362" s="182" t="s">
        <v>907</v>
      </c>
      <c r="G362" s="169"/>
      <c r="H362" s="169"/>
      <c r="I362" s="172"/>
      <c r="J362" s="183">
        <f>BK362</f>
        <v>0</v>
      </c>
      <c r="K362" s="169"/>
      <c r="L362" s="174"/>
      <c r="M362" s="175"/>
      <c r="N362" s="176"/>
      <c r="O362" s="176"/>
      <c r="P362" s="177">
        <f>P363</f>
        <v>0</v>
      </c>
      <c r="Q362" s="176"/>
      <c r="R362" s="177">
        <f>R363</f>
        <v>0</v>
      </c>
      <c r="S362" s="176"/>
      <c r="T362" s="178">
        <f>T363</f>
        <v>0</v>
      </c>
      <c r="AR362" s="179" t="s">
        <v>83</v>
      </c>
      <c r="AT362" s="180" t="s">
        <v>72</v>
      </c>
      <c r="AU362" s="180" t="s">
        <v>81</v>
      </c>
      <c r="AY362" s="179" t="s">
        <v>151</v>
      </c>
      <c r="BK362" s="181">
        <f>BK363</f>
        <v>0</v>
      </c>
    </row>
    <row r="363" spans="1:65" s="2" customFormat="1" ht="16.5" customHeight="1">
      <c r="A363" s="31"/>
      <c r="B363" s="32"/>
      <c r="C363" s="184" t="s">
        <v>908</v>
      </c>
      <c r="D363" s="184" t="s">
        <v>153</v>
      </c>
      <c r="E363" s="185" t="s">
        <v>909</v>
      </c>
      <c r="F363" s="186" t="s">
        <v>910</v>
      </c>
      <c r="G363" s="187" t="s">
        <v>460</v>
      </c>
      <c r="H363" s="188">
        <v>1</v>
      </c>
      <c r="I363" s="189"/>
      <c r="J363" s="190">
        <f>ROUND(I363*H363,2)</f>
        <v>0</v>
      </c>
      <c r="K363" s="191"/>
      <c r="L363" s="36"/>
      <c r="M363" s="192" t="s">
        <v>1</v>
      </c>
      <c r="N363" s="193" t="s">
        <v>38</v>
      </c>
      <c r="O363" s="68"/>
      <c r="P363" s="194">
        <f>O363*H363</f>
        <v>0</v>
      </c>
      <c r="Q363" s="194">
        <v>0</v>
      </c>
      <c r="R363" s="194">
        <f>Q363*H363</f>
        <v>0</v>
      </c>
      <c r="S363" s="194">
        <v>0</v>
      </c>
      <c r="T363" s="195">
        <f>S363*H363</f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215</v>
      </c>
      <c r="AT363" s="196" t="s">
        <v>153</v>
      </c>
      <c r="AU363" s="196" t="s">
        <v>83</v>
      </c>
      <c r="AY363" s="14" t="s">
        <v>151</v>
      </c>
      <c r="BE363" s="197">
        <f>IF(N363="základní",J363,0)</f>
        <v>0</v>
      </c>
      <c r="BF363" s="197">
        <f>IF(N363="snížená",J363,0)</f>
        <v>0</v>
      </c>
      <c r="BG363" s="197">
        <f>IF(N363="zákl. přenesená",J363,0)</f>
        <v>0</v>
      </c>
      <c r="BH363" s="197">
        <f>IF(N363="sníž. přenesená",J363,0)</f>
        <v>0</v>
      </c>
      <c r="BI363" s="197">
        <f>IF(N363="nulová",J363,0)</f>
        <v>0</v>
      </c>
      <c r="BJ363" s="14" t="s">
        <v>81</v>
      </c>
      <c r="BK363" s="197">
        <f>ROUND(I363*H363,2)</f>
        <v>0</v>
      </c>
      <c r="BL363" s="14" t="s">
        <v>215</v>
      </c>
      <c r="BM363" s="196" t="s">
        <v>911</v>
      </c>
    </row>
    <row r="364" spans="1:65" s="12" customFormat="1" ht="22.8" customHeight="1">
      <c r="B364" s="168"/>
      <c r="C364" s="169"/>
      <c r="D364" s="170" t="s">
        <v>72</v>
      </c>
      <c r="E364" s="182" t="s">
        <v>912</v>
      </c>
      <c r="F364" s="182" t="s">
        <v>913</v>
      </c>
      <c r="G364" s="169"/>
      <c r="H364" s="169"/>
      <c r="I364" s="172"/>
      <c r="J364" s="183">
        <f>BK364</f>
        <v>0</v>
      </c>
      <c r="K364" s="169"/>
      <c r="L364" s="174"/>
      <c r="M364" s="175"/>
      <c r="N364" s="176"/>
      <c r="O364" s="176"/>
      <c r="P364" s="177">
        <f>SUM(P365:P376)</f>
        <v>0</v>
      </c>
      <c r="Q364" s="176"/>
      <c r="R364" s="177">
        <f>SUM(R365:R376)</f>
        <v>16.675434710000001</v>
      </c>
      <c r="S364" s="176"/>
      <c r="T364" s="178">
        <f>SUM(T365:T376)</f>
        <v>0</v>
      </c>
      <c r="AR364" s="179" t="s">
        <v>83</v>
      </c>
      <c r="AT364" s="180" t="s">
        <v>72</v>
      </c>
      <c r="AU364" s="180" t="s">
        <v>81</v>
      </c>
      <c r="AY364" s="179" t="s">
        <v>151</v>
      </c>
      <c r="BK364" s="181">
        <f>SUM(BK365:BK376)</f>
        <v>0</v>
      </c>
    </row>
    <row r="365" spans="1:65" s="2" customFormat="1" ht="33" customHeight="1">
      <c r="A365" s="31"/>
      <c r="B365" s="32"/>
      <c r="C365" s="184" t="s">
        <v>914</v>
      </c>
      <c r="D365" s="184" t="s">
        <v>153</v>
      </c>
      <c r="E365" s="185" t="s">
        <v>915</v>
      </c>
      <c r="F365" s="186" t="s">
        <v>916</v>
      </c>
      <c r="G365" s="187" t="s">
        <v>197</v>
      </c>
      <c r="H365" s="188">
        <v>139.51599999999999</v>
      </c>
      <c r="I365" s="189"/>
      <c r="J365" s="190">
        <f t="shared" ref="J365:J376" si="140">ROUND(I365*H365,2)</f>
        <v>0</v>
      </c>
      <c r="K365" s="191"/>
      <c r="L365" s="36"/>
      <c r="M365" s="192" t="s">
        <v>1</v>
      </c>
      <c r="N365" s="193" t="s">
        <v>38</v>
      </c>
      <c r="O365" s="68"/>
      <c r="P365" s="194">
        <f t="shared" ref="P365:P376" si="141">O365*H365</f>
        <v>0</v>
      </c>
      <c r="Q365" s="194">
        <v>0</v>
      </c>
      <c r="R365" s="194">
        <f t="shared" ref="R365:R376" si="142">Q365*H365</f>
        <v>0</v>
      </c>
      <c r="S365" s="194">
        <v>0</v>
      </c>
      <c r="T365" s="195">
        <f t="shared" ref="T365:T376" si="143">S365*H365</f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215</v>
      </c>
      <c r="AT365" s="196" t="s">
        <v>153</v>
      </c>
      <c r="AU365" s="196" t="s">
        <v>83</v>
      </c>
      <c r="AY365" s="14" t="s">
        <v>151</v>
      </c>
      <c r="BE365" s="197">
        <f t="shared" ref="BE365:BE376" si="144">IF(N365="základní",J365,0)</f>
        <v>0</v>
      </c>
      <c r="BF365" s="197">
        <f t="shared" ref="BF365:BF376" si="145">IF(N365="snížená",J365,0)</f>
        <v>0</v>
      </c>
      <c r="BG365" s="197">
        <f t="shared" ref="BG365:BG376" si="146">IF(N365="zákl. přenesená",J365,0)</f>
        <v>0</v>
      </c>
      <c r="BH365" s="197">
        <f t="shared" ref="BH365:BH376" si="147">IF(N365="sníž. přenesená",J365,0)</f>
        <v>0</v>
      </c>
      <c r="BI365" s="197">
        <f t="shared" ref="BI365:BI376" si="148">IF(N365="nulová",J365,0)</f>
        <v>0</v>
      </c>
      <c r="BJ365" s="14" t="s">
        <v>81</v>
      </c>
      <c r="BK365" s="197">
        <f t="shared" ref="BK365:BK376" si="149">ROUND(I365*H365,2)</f>
        <v>0</v>
      </c>
      <c r="BL365" s="14" t="s">
        <v>215</v>
      </c>
      <c r="BM365" s="196" t="s">
        <v>917</v>
      </c>
    </row>
    <row r="366" spans="1:65" s="2" customFormat="1" ht="16.5" customHeight="1">
      <c r="A366" s="31"/>
      <c r="B366" s="32"/>
      <c r="C366" s="198" t="s">
        <v>918</v>
      </c>
      <c r="D366" s="198" t="s">
        <v>323</v>
      </c>
      <c r="E366" s="199" t="s">
        <v>919</v>
      </c>
      <c r="F366" s="200" t="s">
        <v>920</v>
      </c>
      <c r="G366" s="201" t="s">
        <v>156</v>
      </c>
      <c r="H366" s="202">
        <v>3.488</v>
      </c>
      <c r="I366" s="203"/>
      <c r="J366" s="204">
        <f t="shared" si="140"/>
        <v>0</v>
      </c>
      <c r="K366" s="205"/>
      <c r="L366" s="206"/>
      <c r="M366" s="207" t="s">
        <v>1</v>
      </c>
      <c r="N366" s="208" t="s">
        <v>38</v>
      </c>
      <c r="O366" s="68"/>
      <c r="P366" s="194">
        <f t="shared" si="141"/>
        <v>0</v>
      </c>
      <c r="Q366" s="194">
        <v>0.55000000000000004</v>
      </c>
      <c r="R366" s="194">
        <f t="shared" si="142"/>
        <v>1.9184000000000001</v>
      </c>
      <c r="S366" s="194">
        <v>0</v>
      </c>
      <c r="T366" s="195">
        <f t="shared" si="14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6" t="s">
        <v>198</v>
      </c>
      <c r="AT366" s="196" t="s">
        <v>323</v>
      </c>
      <c r="AU366" s="196" t="s">
        <v>83</v>
      </c>
      <c r="AY366" s="14" t="s">
        <v>151</v>
      </c>
      <c r="BE366" s="197">
        <f t="shared" si="144"/>
        <v>0</v>
      </c>
      <c r="BF366" s="197">
        <f t="shared" si="145"/>
        <v>0</v>
      </c>
      <c r="BG366" s="197">
        <f t="shared" si="146"/>
        <v>0</v>
      </c>
      <c r="BH366" s="197">
        <f t="shared" si="147"/>
        <v>0</v>
      </c>
      <c r="BI366" s="197">
        <f t="shared" si="148"/>
        <v>0</v>
      </c>
      <c r="BJ366" s="14" t="s">
        <v>81</v>
      </c>
      <c r="BK366" s="197">
        <f t="shared" si="149"/>
        <v>0</v>
      </c>
      <c r="BL366" s="14" t="s">
        <v>215</v>
      </c>
      <c r="BM366" s="196" t="s">
        <v>921</v>
      </c>
    </row>
    <row r="367" spans="1:65" s="2" customFormat="1" ht="24.15" customHeight="1">
      <c r="A367" s="31"/>
      <c r="B367" s="32"/>
      <c r="C367" s="184" t="s">
        <v>922</v>
      </c>
      <c r="D367" s="184" t="s">
        <v>153</v>
      </c>
      <c r="E367" s="185" t="s">
        <v>923</v>
      </c>
      <c r="F367" s="186" t="s">
        <v>924</v>
      </c>
      <c r="G367" s="187" t="s">
        <v>197</v>
      </c>
      <c r="H367" s="188">
        <v>139.51599999999999</v>
      </c>
      <c r="I367" s="189"/>
      <c r="J367" s="190">
        <f t="shared" si="140"/>
        <v>0</v>
      </c>
      <c r="K367" s="191"/>
      <c r="L367" s="36"/>
      <c r="M367" s="192" t="s">
        <v>1</v>
      </c>
      <c r="N367" s="193" t="s">
        <v>38</v>
      </c>
      <c r="O367" s="68"/>
      <c r="P367" s="194">
        <f t="shared" si="141"/>
        <v>0</v>
      </c>
      <c r="Q367" s="194">
        <v>0</v>
      </c>
      <c r="R367" s="194">
        <f t="shared" si="142"/>
        <v>0</v>
      </c>
      <c r="S367" s="194">
        <v>0</v>
      </c>
      <c r="T367" s="195">
        <f t="shared" si="143"/>
        <v>0</v>
      </c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R367" s="196" t="s">
        <v>215</v>
      </c>
      <c r="AT367" s="196" t="s">
        <v>153</v>
      </c>
      <c r="AU367" s="196" t="s">
        <v>83</v>
      </c>
      <c r="AY367" s="14" t="s">
        <v>151</v>
      </c>
      <c r="BE367" s="197">
        <f t="shared" si="144"/>
        <v>0</v>
      </c>
      <c r="BF367" s="197">
        <f t="shared" si="145"/>
        <v>0</v>
      </c>
      <c r="BG367" s="197">
        <f t="shared" si="146"/>
        <v>0</v>
      </c>
      <c r="BH367" s="197">
        <f t="shared" si="147"/>
        <v>0</v>
      </c>
      <c r="BI367" s="197">
        <f t="shared" si="148"/>
        <v>0</v>
      </c>
      <c r="BJ367" s="14" t="s">
        <v>81</v>
      </c>
      <c r="BK367" s="197">
        <f t="shared" si="149"/>
        <v>0</v>
      </c>
      <c r="BL367" s="14" t="s">
        <v>215</v>
      </c>
      <c r="BM367" s="196" t="s">
        <v>925</v>
      </c>
    </row>
    <row r="368" spans="1:65" s="2" customFormat="1" ht="16.5" customHeight="1">
      <c r="A368" s="31"/>
      <c r="B368" s="32"/>
      <c r="C368" s="198" t="s">
        <v>503</v>
      </c>
      <c r="D368" s="198" t="s">
        <v>323</v>
      </c>
      <c r="E368" s="199" t="s">
        <v>926</v>
      </c>
      <c r="F368" s="200" t="s">
        <v>927</v>
      </c>
      <c r="G368" s="201" t="s">
        <v>156</v>
      </c>
      <c r="H368" s="202">
        <v>1.544</v>
      </c>
      <c r="I368" s="203"/>
      <c r="J368" s="204">
        <f t="shared" si="140"/>
        <v>0</v>
      </c>
      <c r="K368" s="205"/>
      <c r="L368" s="206"/>
      <c r="M368" s="207" t="s">
        <v>1</v>
      </c>
      <c r="N368" s="208" t="s">
        <v>38</v>
      </c>
      <c r="O368" s="68"/>
      <c r="P368" s="194">
        <f t="shared" si="141"/>
        <v>0</v>
      </c>
      <c r="Q368" s="194">
        <v>0.55000000000000004</v>
      </c>
      <c r="R368" s="194">
        <f t="shared" si="142"/>
        <v>0.84920000000000007</v>
      </c>
      <c r="S368" s="194">
        <v>0</v>
      </c>
      <c r="T368" s="195">
        <f t="shared" si="143"/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6" t="s">
        <v>198</v>
      </c>
      <c r="AT368" s="196" t="s">
        <v>323</v>
      </c>
      <c r="AU368" s="196" t="s">
        <v>83</v>
      </c>
      <c r="AY368" s="14" t="s">
        <v>151</v>
      </c>
      <c r="BE368" s="197">
        <f t="shared" si="144"/>
        <v>0</v>
      </c>
      <c r="BF368" s="197">
        <f t="shared" si="145"/>
        <v>0</v>
      </c>
      <c r="BG368" s="197">
        <f t="shared" si="146"/>
        <v>0</v>
      </c>
      <c r="BH368" s="197">
        <f t="shared" si="147"/>
        <v>0</v>
      </c>
      <c r="BI368" s="197">
        <f t="shared" si="148"/>
        <v>0</v>
      </c>
      <c r="BJ368" s="14" t="s">
        <v>81</v>
      </c>
      <c r="BK368" s="197">
        <f t="shared" si="149"/>
        <v>0</v>
      </c>
      <c r="BL368" s="14" t="s">
        <v>215</v>
      </c>
      <c r="BM368" s="196" t="s">
        <v>928</v>
      </c>
    </row>
    <row r="369" spans="1:65" s="2" customFormat="1" ht="16.5" customHeight="1">
      <c r="A369" s="31"/>
      <c r="B369" s="32"/>
      <c r="C369" s="184" t="s">
        <v>929</v>
      </c>
      <c r="D369" s="184" t="s">
        <v>153</v>
      </c>
      <c r="E369" s="185" t="s">
        <v>930</v>
      </c>
      <c r="F369" s="186" t="s">
        <v>931</v>
      </c>
      <c r="G369" s="187" t="s">
        <v>248</v>
      </c>
      <c r="H369" s="188">
        <v>141.07599999999999</v>
      </c>
      <c r="I369" s="189"/>
      <c r="J369" s="190">
        <f t="shared" si="140"/>
        <v>0</v>
      </c>
      <c r="K369" s="191"/>
      <c r="L369" s="36"/>
      <c r="M369" s="192" t="s">
        <v>1</v>
      </c>
      <c r="N369" s="193" t="s">
        <v>38</v>
      </c>
      <c r="O369" s="68"/>
      <c r="P369" s="194">
        <f t="shared" si="141"/>
        <v>0</v>
      </c>
      <c r="Q369" s="194">
        <v>2.0000000000000002E-5</v>
      </c>
      <c r="R369" s="194">
        <f t="shared" si="142"/>
        <v>2.8215200000000001E-3</v>
      </c>
      <c r="S369" s="194">
        <v>0</v>
      </c>
      <c r="T369" s="195">
        <f t="shared" si="14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215</v>
      </c>
      <c r="AT369" s="196" t="s">
        <v>153</v>
      </c>
      <c r="AU369" s="196" t="s">
        <v>83</v>
      </c>
      <c r="AY369" s="14" t="s">
        <v>151</v>
      </c>
      <c r="BE369" s="197">
        <f t="shared" si="144"/>
        <v>0</v>
      </c>
      <c r="BF369" s="197">
        <f t="shared" si="145"/>
        <v>0</v>
      </c>
      <c r="BG369" s="197">
        <f t="shared" si="146"/>
        <v>0</v>
      </c>
      <c r="BH369" s="197">
        <f t="shared" si="147"/>
        <v>0</v>
      </c>
      <c r="BI369" s="197">
        <f t="shared" si="148"/>
        <v>0</v>
      </c>
      <c r="BJ369" s="14" t="s">
        <v>81</v>
      </c>
      <c r="BK369" s="197">
        <f t="shared" si="149"/>
        <v>0</v>
      </c>
      <c r="BL369" s="14" t="s">
        <v>215</v>
      </c>
      <c r="BM369" s="196" t="s">
        <v>932</v>
      </c>
    </row>
    <row r="370" spans="1:65" s="2" customFormat="1" ht="16.5" customHeight="1">
      <c r="A370" s="31"/>
      <c r="B370" s="32"/>
      <c r="C370" s="198" t="s">
        <v>523</v>
      </c>
      <c r="D370" s="198" t="s">
        <v>323</v>
      </c>
      <c r="E370" s="199" t="s">
        <v>926</v>
      </c>
      <c r="F370" s="200" t="s">
        <v>927</v>
      </c>
      <c r="G370" s="201" t="s">
        <v>156</v>
      </c>
      <c r="H370" s="202">
        <v>0.33900000000000002</v>
      </c>
      <c r="I370" s="203"/>
      <c r="J370" s="204">
        <f t="shared" si="140"/>
        <v>0</v>
      </c>
      <c r="K370" s="205"/>
      <c r="L370" s="206"/>
      <c r="M370" s="207" t="s">
        <v>1</v>
      </c>
      <c r="N370" s="208" t="s">
        <v>38</v>
      </c>
      <c r="O370" s="68"/>
      <c r="P370" s="194">
        <f t="shared" si="141"/>
        <v>0</v>
      </c>
      <c r="Q370" s="194">
        <v>0.55000000000000004</v>
      </c>
      <c r="R370" s="194">
        <f t="shared" si="142"/>
        <v>0.18645000000000003</v>
      </c>
      <c r="S370" s="194">
        <v>0</v>
      </c>
      <c r="T370" s="195">
        <f t="shared" si="14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6" t="s">
        <v>198</v>
      </c>
      <c r="AT370" s="196" t="s">
        <v>323</v>
      </c>
      <c r="AU370" s="196" t="s">
        <v>83</v>
      </c>
      <c r="AY370" s="14" t="s">
        <v>151</v>
      </c>
      <c r="BE370" s="197">
        <f t="shared" si="144"/>
        <v>0</v>
      </c>
      <c r="BF370" s="197">
        <f t="shared" si="145"/>
        <v>0</v>
      </c>
      <c r="BG370" s="197">
        <f t="shared" si="146"/>
        <v>0</v>
      </c>
      <c r="BH370" s="197">
        <f t="shared" si="147"/>
        <v>0</v>
      </c>
      <c r="BI370" s="197">
        <f t="shared" si="148"/>
        <v>0</v>
      </c>
      <c r="BJ370" s="14" t="s">
        <v>81</v>
      </c>
      <c r="BK370" s="197">
        <f t="shared" si="149"/>
        <v>0</v>
      </c>
      <c r="BL370" s="14" t="s">
        <v>215</v>
      </c>
      <c r="BM370" s="196" t="s">
        <v>933</v>
      </c>
    </row>
    <row r="371" spans="1:65" s="2" customFormat="1" ht="24.15" customHeight="1">
      <c r="A371" s="31"/>
      <c r="B371" s="32"/>
      <c r="C371" s="184" t="s">
        <v>934</v>
      </c>
      <c r="D371" s="184" t="s">
        <v>153</v>
      </c>
      <c r="E371" s="185" t="s">
        <v>935</v>
      </c>
      <c r="F371" s="186" t="s">
        <v>936</v>
      </c>
      <c r="G371" s="187" t="s">
        <v>156</v>
      </c>
      <c r="H371" s="188">
        <v>5.3710000000000004</v>
      </c>
      <c r="I371" s="189"/>
      <c r="J371" s="190">
        <f t="shared" si="140"/>
        <v>0</v>
      </c>
      <c r="K371" s="191"/>
      <c r="L371" s="36"/>
      <c r="M371" s="192" t="s">
        <v>1</v>
      </c>
      <c r="N371" s="193" t="s">
        <v>38</v>
      </c>
      <c r="O371" s="68"/>
      <c r="P371" s="194">
        <f t="shared" si="141"/>
        <v>0</v>
      </c>
      <c r="Q371" s="194">
        <v>0</v>
      </c>
      <c r="R371" s="194">
        <f t="shared" si="142"/>
        <v>0</v>
      </c>
      <c r="S371" s="194">
        <v>0</v>
      </c>
      <c r="T371" s="195">
        <f t="shared" si="14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215</v>
      </c>
      <c r="AT371" s="196" t="s">
        <v>153</v>
      </c>
      <c r="AU371" s="196" t="s">
        <v>83</v>
      </c>
      <c r="AY371" s="14" t="s">
        <v>151</v>
      </c>
      <c r="BE371" s="197">
        <f t="shared" si="144"/>
        <v>0</v>
      </c>
      <c r="BF371" s="197">
        <f t="shared" si="145"/>
        <v>0</v>
      </c>
      <c r="BG371" s="197">
        <f t="shared" si="146"/>
        <v>0</v>
      </c>
      <c r="BH371" s="197">
        <f t="shared" si="147"/>
        <v>0</v>
      </c>
      <c r="BI371" s="197">
        <f t="shared" si="148"/>
        <v>0</v>
      </c>
      <c r="BJ371" s="14" t="s">
        <v>81</v>
      </c>
      <c r="BK371" s="197">
        <f t="shared" si="149"/>
        <v>0</v>
      </c>
      <c r="BL371" s="14" t="s">
        <v>215</v>
      </c>
      <c r="BM371" s="196" t="s">
        <v>937</v>
      </c>
    </row>
    <row r="372" spans="1:65" s="2" customFormat="1" ht="24.15" customHeight="1">
      <c r="A372" s="31"/>
      <c r="B372" s="32"/>
      <c r="C372" s="184" t="s">
        <v>525</v>
      </c>
      <c r="D372" s="184" t="s">
        <v>153</v>
      </c>
      <c r="E372" s="185" t="s">
        <v>938</v>
      </c>
      <c r="F372" s="186" t="s">
        <v>939</v>
      </c>
      <c r="G372" s="187" t="s">
        <v>197</v>
      </c>
      <c r="H372" s="188">
        <v>77.27</v>
      </c>
      <c r="I372" s="189"/>
      <c r="J372" s="190">
        <f t="shared" si="140"/>
        <v>0</v>
      </c>
      <c r="K372" s="191"/>
      <c r="L372" s="36"/>
      <c r="M372" s="192" t="s">
        <v>1</v>
      </c>
      <c r="N372" s="193" t="s">
        <v>38</v>
      </c>
      <c r="O372" s="68"/>
      <c r="P372" s="194">
        <f t="shared" si="141"/>
        <v>0</v>
      </c>
      <c r="Q372" s="194">
        <v>9.7800000000000005E-3</v>
      </c>
      <c r="R372" s="194">
        <f t="shared" si="142"/>
        <v>0.75570059999999994</v>
      </c>
      <c r="S372" s="194">
        <v>0</v>
      </c>
      <c r="T372" s="195">
        <f t="shared" si="14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6" t="s">
        <v>215</v>
      </c>
      <c r="AT372" s="196" t="s">
        <v>153</v>
      </c>
      <c r="AU372" s="196" t="s">
        <v>83</v>
      </c>
      <c r="AY372" s="14" t="s">
        <v>151</v>
      </c>
      <c r="BE372" s="197">
        <f t="shared" si="144"/>
        <v>0</v>
      </c>
      <c r="BF372" s="197">
        <f t="shared" si="145"/>
        <v>0</v>
      </c>
      <c r="BG372" s="197">
        <f t="shared" si="146"/>
        <v>0</v>
      </c>
      <c r="BH372" s="197">
        <f t="shared" si="147"/>
        <v>0</v>
      </c>
      <c r="BI372" s="197">
        <f t="shared" si="148"/>
        <v>0</v>
      </c>
      <c r="BJ372" s="14" t="s">
        <v>81</v>
      </c>
      <c r="BK372" s="197">
        <f t="shared" si="149"/>
        <v>0</v>
      </c>
      <c r="BL372" s="14" t="s">
        <v>215</v>
      </c>
      <c r="BM372" s="196" t="s">
        <v>940</v>
      </c>
    </row>
    <row r="373" spans="1:65" s="2" customFormat="1" ht="24.15" customHeight="1">
      <c r="A373" s="31"/>
      <c r="B373" s="32"/>
      <c r="C373" s="184" t="s">
        <v>941</v>
      </c>
      <c r="D373" s="184" t="s">
        <v>153</v>
      </c>
      <c r="E373" s="185" t="s">
        <v>942</v>
      </c>
      <c r="F373" s="186" t="s">
        <v>943</v>
      </c>
      <c r="G373" s="187" t="s">
        <v>197</v>
      </c>
      <c r="H373" s="188">
        <v>22.44</v>
      </c>
      <c r="I373" s="189"/>
      <c r="J373" s="190">
        <f t="shared" si="140"/>
        <v>0</v>
      </c>
      <c r="K373" s="191"/>
      <c r="L373" s="36"/>
      <c r="M373" s="192" t="s">
        <v>1</v>
      </c>
      <c r="N373" s="193" t="s">
        <v>38</v>
      </c>
      <c r="O373" s="68"/>
      <c r="P373" s="194">
        <f t="shared" si="141"/>
        <v>0</v>
      </c>
      <c r="Q373" s="194">
        <v>0</v>
      </c>
      <c r="R373" s="194">
        <f t="shared" si="142"/>
        <v>0</v>
      </c>
      <c r="S373" s="194">
        <v>0</v>
      </c>
      <c r="T373" s="195">
        <f t="shared" si="14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215</v>
      </c>
      <c r="AT373" s="196" t="s">
        <v>153</v>
      </c>
      <c r="AU373" s="196" t="s">
        <v>83</v>
      </c>
      <c r="AY373" s="14" t="s">
        <v>151</v>
      </c>
      <c r="BE373" s="197">
        <f t="shared" si="144"/>
        <v>0</v>
      </c>
      <c r="BF373" s="197">
        <f t="shared" si="145"/>
        <v>0</v>
      </c>
      <c r="BG373" s="197">
        <f t="shared" si="146"/>
        <v>0</v>
      </c>
      <c r="BH373" s="197">
        <f t="shared" si="147"/>
        <v>0</v>
      </c>
      <c r="BI373" s="197">
        <f t="shared" si="148"/>
        <v>0</v>
      </c>
      <c r="BJ373" s="14" t="s">
        <v>81</v>
      </c>
      <c r="BK373" s="197">
        <f t="shared" si="149"/>
        <v>0</v>
      </c>
      <c r="BL373" s="14" t="s">
        <v>215</v>
      </c>
      <c r="BM373" s="196" t="s">
        <v>944</v>
      </c>
    </row>
    <row r="374" spans="1:65" s="2" customFormat="1" ht="16.5" customHeight="1">
      <c r="A374" s="31"/>
      <c r="B374" s="32"/>
      <c r="C374" s="198" t="s">
        <v>529</v>
      </c>
      <c r="D374" s="198" t="s">
        <v>323</v>
      </c>
      <c r="E374" s="199" t="s">
        <v>945</v>
      </c>
      <c r="F374" s="200" t="s">
        <v>946</v>
      </c>
      <c r="G374" s="201" t="s">
        <v>197</v>
      </c>
      <c r="H374" s="202">
        <v>23.562000000000001</v>
      </c>
      <c r="I374" s="203"/>
      <c r="J374" s="204">
        <f t="shared" si="140"/>
        <v>0</v>
      </c>
      <c r="K374" s="205"/>
      <c r="L374" s="206"/>
      <c r="M374" s="207" t="s">
        <v>1</v>
      </c>
      <c r="N374" s="208" t="s">
        <v>38</v>
      </c>
      <c r="O374" s="68"/>
      <c r="P374" s="194">
        <f t="shared" si="141"/>
        <v>0</v>
      </c>
      <c r="Q374" s="194">
        <v>0.55000000000000004</v>
      </c>
      <c r="R374" s="194">
        <f t="shared" si="142"/>
        <v>12.959100000000001</v>
      </c>
      <c r="S374" s="194">
        <v>0</v>
      </c>
      <c r="T374" s="195">
        <f t="shared" si="14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6" t="s">
        <v>198</v>
      </c>
      <c r="AT374" s="196" t="s">
        <v>323</v>
      </c>
      <c r="AU374" s="196" t="s">
        <v>83</v>
      </c>
      <c r="AY374" s="14" t="s">
        <v>151</v>
      </c>
      <c r="BE374" s="197">
        <f t="shared" si="144"/>
        <v>0</v>
      </c>
      <c r="BF374" s="197">
        <f t="shared" si="145"/>
        <v>0</v>
      </c>
      <c r="BG374" s="197">
        <f t="shared" si="146"/>
        <v>0</v>
      </c>
      <c r="BH374" s="197">
        <f t="shared" si="147"/>
        <v>0</v>
      </c>
      <c r="BI374" s="197">
        <f t="shared" si="148"/>
        <v>0</v>
      </c>
      <c r="BJ374" s="14" t="s">
        <v>81</v>
      </c>
      <c r="BK374" s="197">
        <f t="shared" si="149"/>
        <v>0</v>
      </c>
      <c r="BL374" s="14" t="s">
        <v>215</v>
      </c>
      <c r="BM374" s="196" t="s">
        <v>947</v>
      </c>
    </row>
    <row r="375" spans="1:65" s="2" customFormat="1" ht="24.15" customHeight="1">
      <c r="A375" s="31"/>
      <c r="B375" s="32"/>
      <c r="C375" s="184" t="s">
        <v>948</v>
      </c>
      <c r="D375" s="184" t="s">
        <v>153</v>
      </c>
      <c r="E375" s="185" t="s">
        <v>949</v>
      </c>
      <c r="F375" s="186" t="s">
        <v>950</v>
      </c>
      <c r="G375" s="187" t="s">
        <v>156</v>
      </c>
      <c r="H375" s="188">
        <v>1.339</v>
      </c>
      <c r="I375" s="189"/>
      <c r="J375" s="190">
        <f t="shared" si="140"/>
        <v>0</v>
      </c>
      <c r="K375" s="191"/>
      <c r="L375" s="36"/>
      <c r="M375" s="192" t="s">
        <v>1</v>
      </c>
      <c r="N375" s="193" t="s">
        <v>38</v>
      </c>
      <c r="O375" s="68"/>
      <c r="P375" s="194">
        <f t="shared" si="141"/>
        <v>0</v>
      </c>
      <c r="Q375" s="194">
        <v>2.81E-3</v>
      </c>
      <c r="R375" s="194">
        <f t="shared" si="142"/>
        <v>3.7625900000000001E-3</v>
      </c>
      <c r="S375" s="194">
        <v>0</v>
      </c>
      <c r="T375" s="195">
        <f t="shared" si="14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215</v>
      </c>
      <c r="AT375" s="196" t="s">
        <v>153</v>
      </c>
      <c r="AU375" s="196" t="s">
        <v>83</v>
      </c>
      <c r="AY375" s="14" t="s">
        <v>151</v>
      </c>
      <c r="BE375" s="197">
        <f t="shared" si="144"/>
        <v>0</v>
      </c>
      <c r="BF375" s="197">
        <f t="shared" si="145"/>
        <v>0</v>
      </c>
      <c r="BG375" s="197">
        <f t="shared" si="146"/>
        <v>0</v>
      </c>
      <c r="BH375" s="197">
        <f t="shared" si="147"/>
        <v>0</v>
      </c>
      <c r="BI375" s="197">
        <f t="shared" si="148"/>
        <v>0</v>
      </c>
      <c r="BJ375" s="14" t="s">
        <v>81</v>
      </c>
      <c r="BK375" s="197">
        <f t="shared" si="149"/>
        <v>0</v>
      </c>
      <c r="BL375" s="14" t="s">
        <v>215</v>
      </c>
      <c r="BM375" s="196" t="s">
        <v>951</v>
      </c>
    </row>
    <row r="376" spans="1:65" s="2" customFormat="1" ht="24.15" customHeight="1">
      <c r="A376" s="31"/>
      <c r="B376" s="32"/>
      <c r="C376" s="184" t="s">
        <v>531</v>
      </c>
      <c r="D376" s="184" t="s">
        <v>153</v>
      </c>
      <c r="E376" s="185" t="s">
        <v>952</v>
      </c>
      <c r="F376" s="186" t="s">
        <v>953</v>
      </c>
      <c r="G376" s="187" t="s">
        <v>192</v>
      </c>
      <c r="H376" s="188">
        <v>16.675000000000001</v>
      </c>
      <c r="I376" s="189"/>
      <c r="J376" s="190">
        <f t="shared" si="140"/>
        <v>0</v>
      </c>
      <c r="K376" s="191"/>
      <c r="L376" s="36"/>
      <c r="M376" s="192" t="s">
        <v>1</v>
      </c>
      <c r="N376" s="193" t="s">
        <v>38</v>
      </c>
      <c r="O376" s="68"/>
      <c r="P376" s="194">
        <f t="shared" si="141"/>
        <v>0</v>
      </c>
      <c r="Q376" s="194">
        <v>0</v>
      </c>
      <c r="R376" s="194">
        <f t="shared" si="142"/>
        <v>0</v>
      </c>
      <c r="S376" s="194">
        <v>0</v>
      </c>
      <c r="T376" s="195">
        <f t="shared" si="14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6" t="s">
        <v>215</v>
      </c>
      <c r="AT376" s="196" t="s">
        <v>153</v>
      </c>
      <c r="AU376" s="196" t="s">
        <v>83</v>
      </c>
      <c r="AY376" s="14" t="s">
        <v>151</v>
      </c>
      <c r="BE376" s="197">
        <f t="shared" si="144"/>
        <v>0</v>
      </c>
      <c r="BF376" s="197">
        <f t="shared" si="145"/>
        <v>0</v>
      </c>
      <c r="BG376" s="197">
        <f t="shared" si="146"/>
        <v>0</v>
      </c>
      <c r="BH376" s="197">
        <f t="shared" si="147"/>
        <v>0</v>
      </c>
      <c r="BI376" s="197">
        <f t="shared" si="148"/>
        <v>0</v>
      </c>
      <c r="BJ376" s="14" t="s">
        <v>81</v>
      </c>
      <c r="BK376" s="197">
        <f t="shared" si="149"/>
        <v>0</v>
      </c>
      <c r="BL376" s="14" t="s">
        <v>215</v>
      </c>
      <c r="BM376" s="196" t="s">
        <v>954</v>
      </c>
    </row>
    <row r="377" spans="1:65" s="12" customFormat="1" ht="22.8" customHeight="1">
      <c r="B377" s="168"/>
      <c r="C377" s="169"/>
      <c r="D377" s="170" t="s">
        <v>72</v>
      </c>
      <c r="E377" s="182" t="s">
        <v>955</v>
      </c>
      <c r="F377" s="182" t="s">
        <v>956</v>
      </c>
      <c r="G377" s="169"/>
      <c r="H377" s="169"/>
      <c r="I377" s="172"/>
      <c r="J377" s="183">
        <f>BK377</f>
        <v>0</v>
      </c>
      <c r="K377" s="169"/>
      <c r="L377" s="174"/>
      <c r="M377" s="175"/>
      <c r="N377" s="176"/>
      <c r="O377" s="176"/>
      <c r="P377" s="177">
        <f>SUM(P378:P385)</f>
        <v>0</v>
      </c>
      <c r="Q377" s="176"/>
      <c r="R377" s="177">
        <f>SUM(R378:R385)</f>
        <v>1.030683</v>
      </c>
      <c r="S377" s="176"/>
      <c r="T377" s="178">
        <f>SUM(T378:T385)</f>
        <v>0</v>
      </c>
      <c r="AR377" s="179" t="s">
        <v>83</v>
      </c>
      <c r="AT377" s="180" t="s">
        <v>72</v>
      </c>
      <c r="AU377" s="180" t="s">
        <v>81</v>
      </c>
      <c r="AY377" s="179" t="s">
        <v>151</v>
      </c>
      <c r="BK377" s="181">
        <f>SUM(BK378:BK385)</f>
        <v>0</v>
      </c>
    </row>
    <row r="378" spans="1:65" s="2" customFormat="1" ht="33" customHeight="1">
      <c r="A378" s="31"/>
      <c r="B378" s="32"/>
      <c r="C378" s="184" t="s">
        <v>957</v>
      </c>
      <c r="D378" s="184" t="s">
        <v>153</v>
      </c>
      <c r="E378" s="185" t="s">
        <v>958</v>
      </c>
      <c r="F378" s="186" t="s">
        <v>959</v>
      </c>
      <c r="G378" s="187" t="s">
        <v>197</v>
      </c>
      <c r="H378" s="188">
        <v>76.819999999999993</v>
      </c>
      <c r="I378" s="189"/>
      <c r="J378" s="190">
        <f t="shared" ref="J378:J385" si="150">ROUND(I378*H378,2)</f>
        <v>0</v>
      </c>
      <c r="K378" s="191"/>
      <c r="L378" s="36"/>
      <c r="M378" s="192" t="s">
        <v>1</v>
      </c>
      <c r="N378" s="193" t="s">
        <v>38</v>
      </c>
      <c r="O378" s="68"/>
      <c r="P378" s="194">
        <f t="shared" ref="P378:P385" si="151">O378*H378</f>
        <v>0</v>
      </c>
      <c r="Q378" s="194">
        <v>1.25E-3</v>
      </c>
      <c r="R378" s="194">
        <f t="shared" ref="R378:R385" si="152">Q378*H378</f>
        <v>9.6024999999999999E-2</v>
      </c>
      <c r="S378" s="194">
        <v>0</v>
      </c>
      <c r="T378" s="195">
        <f t="shared" ref="T378:T385" si="153">S378*H378</f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6" t="s">
        <v>215</v>
      </c>
      <c r="AT378" s="196" t="s">
        <v>153</v>
      </c>
      <c r="AU378" s="196" t="s">
        <v>83</v>
      </c>
      <c r="AY378" s="14" t="s">
        <v>151</v>
      </c>
      <c r="BE378" s="197">
        <f t="shared" ref="BE378:BE385" si="154">IF(N378="základní",J378,0)</f>
        <v>0</v>
      </c>
      <c r="BF378" s="197">
        <f t="shared" ref="BF378:BF385" si="155">IF(N378="snížená",J378,0)</f>
        <v>0</v>
      </c>
      <c r="BG378" s="197">
        <f t="shared" ref="BG378:BG385" si="156">IF(N378="zákl. přenesená",J378,0)</f>
        <v>0</v>
      </c>
      <c r="BH378" s="197">
        <f t="shared" ref="BH378:BH385" si="157">IF(N378="sníž. přenesená",J378,0)</f>
        <v>0</v>
      </c>
      <c r="BI378" s="197">
        <f t="shared" ref="BI378:BI385" si="158">IF(N378="nulová",J378,0)</f>
        <v>0</v>
      </c>
      <c r="BJ378" s="14" t="s">
        <v>81</v>
      </c>
      <c r="BK378" s="197">
        <f t="shared" ref="BK378:BK385" si="159">ROUND(I378*H378,2)</f>
        <v>0</v>
      </c>
      <c r="BL378" s="14" t="s">
        <v>215</v>
      </c>
      <c r="BM378" s="196" t="s">
        <v>960</v>
      </c>
    </row>
    <row r="379" spans="1:65" s="2" customFormat="1" ht="24.15" customHeight="1">
      <c r="A379" s="31"/>
      <c r="B379" s="32"/>
      <c r="C379" s="198" t="s">
        <v>961</v>
      </c>
      <c r="D379" s="198" t="s">
        <v>323</v>
      </c>
      <c r="E379" s="199" t="s">
        <v>962</v>
      </c>
      <c r="F379" s="200" t="s">
        <v>963</v>
      </c>
      <c r="G379" s="201" t="s">
        <v>197</v>
      </c>
      <c r="H379" s="202">
        <v>80.661000000000001</v>
      </c>
      <c r="I379" s="203"/>
      <c r="J379" s="204">
        <f t="shared" si="150"/>
        <v>0</v>
      </c>
      <c r="K379" s="205"/>
      <c r="L379" s="206"/>
      <c r="M379" s="207" t="s">
        <v>1</v>
      </c>
      <c r="N379" s="208" t="s">
        <v>38</v>
      </c>
      <c r="O379" s="68"/>
      <c r="P379" s="194">
        <f t="shared" si="151"/>
        <v>0</v>
      </c>
      <c r="Q379" s="194">
        <v>8.0000000000000002E-3</v>
      </c>
      <c r="R379" s="194">
        <f t="shared" si="152"/>
        <v>0.64528799999999997</v>
      </c>
      <c r="S379" s="194">
        <v>0</v>
      </c>
      <c r="T379" s="195">
        <f t="shared" si="15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198</v>
      </c>
      <c r="AT379" s="196" t="s">
        <v>323</v>
      </c>
      <c r="AU379" s="196" t="s">
        <v>83</v>
      </c>
      <c r="AY379" s="14" t="s">
        <v>151</v>
      </c>
      <c r="BE379" s="197">
        <f t="shared" si="154"/>
        <v>0</v>
      </c>
      <c r="BF379" s="197">
        <f t="shared" si="155"/>
        <v>0</v>
      </c>
      <c r="BG379" s="197">
        <f t="shared" si="156"/>
        <v>0</v>
      </c>
      <c r="BH379" s="197">
        <f t="shared" si="157"/>
        <v>0</v>
      </c>
      <c r="BI379" s="197">
        <f t="shared" si="158"/>
        <v>0</v>
      </c>
      <c r="BJ379" s="14" t="s">
        <v>81</v>
      </c>
      <c r="BK379" s="197">
        <f t="shared" si="159"/>
        <v>0</v>
      </c>
      <c r="BL379" s="14" t="s">
        <v>215</v>
      </c>
      <c r="BM379" s="196" t="s">
        <v>964</v>
      </c>
    </row>
    <row r="380" spans="1:65" s="2" customFormat="1" ht="24.15" customHeight="1">
      <c r="A380" s="31"/>
      <c r="B380" s="32"/>
      <c r="C380" s="184" t="s">
        <v>965</v>
      </c>
      <c r="D380" s="184" t="s">
        <v>153</v>
      </c>
      <c r="E380" s="185" t="s">
        <v>966</v>
      </c>
      <c r="F380" s="186" t="s">
        <v>967</v>
      </c>
      <c r="G380" s="187" t="s">
        <v>197</v>
      </c>
      <c r="H380" s="188">
        <v>5.3</v>
      </c>
      <c r="I380" s="189"/>
      <c r="J380" s="190">
        <f t="shared" si="150"/>
        <v>0</v>
      </c>
      <c r="K380" s="191"/>
      <c r="L380" s="36"/>
      <c r="M380" s="192" t="s">
        <v>1</v>
      </c>
      <c r="N380" s="193" t="s">
        <v>38</v>
      </c>
      <c r="O380" s="68"/>
      <c r="P380" s="194">
        <f t="shared" si="151"/>
        <v>0</v>
      </c>
      <c r="Q380" s="194">
        <v>3.6400000000000002E-2</v>
      </c>
      <c r="R380" s="194">
        <f t="shared" si="152"/>
        <v>0.19292000000000001</v>
      </c>
      <c r="S380" s="194">
        <v>0</v>
      </c>
      <c r="T380" s="195">
        <f t="shared" si="153"/>
        <v>0</v>
      </c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R380" s="196" t="s">
        <v>215</v>
      </c>
      <c r="AT380" s="196" t="s">
        <v>153</v>
      </c>
      <c r="AU380" s="196" t="s">
        <v>83</v>
      </c>
      <c r="AY380" s="14" t="s">
        <v>151</v>
      </c>
      <c r="BE380" s="197">
        <f t="shared" si="154"/>
        <v>0</v>
      </c>
      <c r="BF380" s="197">
        <f t="shared" si="155"/>
        <v>0</v>
      </c>
      <c r="BG380" s="197">
        <f t="shared" si="156"/>
        <v>0</v>
      </c>
      <c r="BH380" s="197">
        <f t="shared" si="157"/>
        <v>0</v>
      </c>
      <c r="BI380" s="197">
        <f t="shared" si="158"/>
        <v>0</v>
      </c>
      <c r="BJ380" s="14" t="s">
        <v>81</v>
      </c>
      <c r="BK380" s="197">
        <f t="shared" si="159"/>
        <v>0</v>
      </c>
      <c r="BL380" s="14" t="s">
        <v>215</v>
      </c>
      <c r="BM380" s="196" t="s">
        <v>968</v>
      </c>
    </row>
    <row r="381" spans="1:65" s="2" customFormat="1" ht="24.15" customHeight="1">
      <c r="A381" s="31"/>
      <c r="B381" s="32"/>
      <c r="C381" s="184" t="s">
        <v>539</v>
      </c>
      <c r="D381" s="184" t="s">
        <v>153</v>
      </c>
      <c r="E381" s="185" t="s">
        <v>969</v>
      </c>
      <c r="F381" s="186" t="s">
        <v>970</v>
      </c>
      <c r="G381" s="187" t="s">
        <v>287</v>
      </c>
      <c r="H381" s="188">
        <v>3</v>
      </c>
      <c r="I381" s="189"/>
      <c r="J381" s="190">
        <f t="shared" si="150"/>
        <v>0</v>
      </c>
      <c r="K381" s="191"/>
      <c r="L381" s="36"/>
      <c r="M381" s="192" t="s">
        <v>1</v>
      </c>
      <c r="N381" s="193" t="s">
        <v>38</v>
      </c>
      <c r="O381" s="68"/>
      <c r="P381" s="194">
        <f t="shared" si="151"/>
        <v>0</v>
      </c>
      <c r="Q381" s="194">
        <v>3.2149999999999998E-2</v>
      </c>
      <c r="R381" s="194">
        <f t="shared" si="152"/>
        <v>9.6449999999999994E-2</v>
      </c>
      <c r="S381" s="194">
        <v>0</v>
      </c>
      <c r="T381" s="195">
        <f t="shared" si="153"/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215</v>
      </c>
      <c r="AT381" s="196" t="s">
        <v>153</v>
      </c>
      <c r="AU381" s="196" t="s">
        <v>83</v>
      </c>
      <c r="AY381" s="14" t="s">
        <v>151</v>
      </c>
      <c r="BE381" s="197">
        <f t="shared" si="154"/>
        <v>0</v>
      </c>
      <c r="BF381" s="197">
        <f t="shared" si="155"/>
        <v>0</v>
      </c>
      <c r="BG381" s="197">
        <f t="shared" si="156"/>
        <v>0</v>
      </c>
      <c r="BH381" s="197">
        <f t="shared" si="157"/>
        <v>0</v>
      </c>
      <c r="BI381" s="197">
        <f t="shared" si="158"/>
        <v>0</v>
      </c>
      <c r="BJ381" s="14" t="s">
        <v>81</v>
      </c>
      <c r="BK381" s="197">
        <f t="shared" si="159"/>
        <v>0</v>
      </c>
      <c r="BL381" s="14" t="s">
        <v>215</v>
      </c>
      <c r="BM381" s="196" t="s">
        <v>971</v>
      </c>
    </row>
    <row r="382" spans="1:65" s="2" customFormat="1" ht="33" customHeight="1">
      <c r="A382" s="31"/>
      <c r="B382" s="32"/>
      <c r="C382" s="184" t="s">
        <v>972</v>
      </c>
      <c r="D382" s="184" t="s">
        <v>153</v>
      </c>
      <c r="E382" s="185" t="s">
        <v>973</v>
      </c>
      <c r="F382" s="186" t="s">
        <v>974</v>
      </c>
      <c r="G382" s="187" t="s">
        <v>248</v>
      </c>
      <c r="H382" s="188">
        <v>141.07599999999999</v>
      </c>
      <c r="I382" s="189"/>
      <c r="J382" s="190">
        <f t="shared" si="150"/>
        <v>0</v>
      </c>
      <c r="K382" s="191"/>
      <c r="L382" s="36"/>
      <c r="M382" s="192" t="s">
        <v>1</v>
      </c>
      <c r="N382" s="193" t="s">
        <v>38</v>
      </c>
      <c r="O382" s="68"/>
      <c r="P382" s="194">
        <f t="shared" si="151"/>
        <v>0</v>
      </c>
      <c r="Q382" s="194">
        <v>0</v>
      </c>
      <c r="R382" s="194">
        <f t="shared" si="152"/>
        <v>0</v>
      </c>
      <c r="S382" s="194">
        <v>0</v>
      </c>
      <c r="T382" s="195">
        <f t="shared" si="15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6" t="s">
        <v>215</v>
      </c>
      <c r="AT382" s="196" t="s">
        <v>153</v>
      </c>
      <c r="AU382" s="196" t="s">
        <v>83</v>
      </c>
      <c r="AY382" s="14" t="s">
        <v>151</v>
      </c>
      <c r="BE382" s="197">
        <f t="shared" si="154"/>
        <v>0</v>
      </c>
      <c r="BF382" s="197">
        <f t="shared" si="155"/>
        <v>0</v>
      </c>
      <c r="BG382" s="197">
        <f t="shared" si="156"/>
        <v>0</v>
      </c>
      <c r="BH382" s="197">
        <f t="shared" si="157"/>
        <v>0</v>
      </c>
      <c r="BI382" s="197">
        <f t="shared" si="158"/>
        <v>0</v>
      </c>
      <c r="BJ382" s="14" t="s">
        <v>81</v>
      </c>
      <c r="BK382" s="197">
        <f t="shared" si="159"/>
        <v>0</v>
      </c>
      <c r="BL382" s="14" t="s">
        <v>215</v>
      </c>
      <c r="BM382" s="196" t="s">
        <v>975</v>
      </c>
    </row>
    <row r="383" spans="1:65" s="2" customFormat="1" ht="16.5" customHeight="1">
      <c r="A383" s="31"/>
      <c r="B383" s="32"/>
      <c r="C383" s="184" t="s">
        <v>543</v>
      </c>
      <c r="D383" s="184" t="s">
        <v>153</v>
      </c>
      <c r="E383" s="185" t="s">
        <v>976</v>
      </c>
      <c r="F383" s="186" t="s">
        <v>977</v>
      </c>
      <c r="G383" s="187" t="s">
        <v>248</v>
      </c>
      <c r="H383" s="188">
        <v>141.07599999999999</v>
      </c>
      <c r="I383" s="189"/>
      <c r="J383" s="190">
        <f t="shared" si="150"/>
        <v>0</v>
      </c>
      <c r="K383" s="191"/>
      <c r="L383" s="36"/>
      <c r="M383" s="192" t="s">
        <v>1</v>
      </c>
      <c r="N383" s="193" t="s">
        <v>38</v>
      </c>
      <c r="O383" s="68"/>
      <c r="P383" s="194">
        <f t="shared" si="151"/>
        <v>0</v>
      </c>
      <c r="Q383" s="194">
        <v>0</v>
      </c>
      <c r="R383" s="194">
        <f t="shared" si="152"/>
        <v>0</v>
      </c>
      <c r="S383" s="194">
        <v>0</v>
      </c>
      <c r="T383" s="195">
        <f t="shared" si="15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215</v>
      </c>
      <c r="AT383" s="196" t="s">
        <v>153</v>
      </c>
      <c r="AU383" s="196" t="s">
        <v>83</v>
      </c>
      <c r="AY383" s="14" t="s">
        <v>151</v>
      </c>
      <c r="BE383" s="197">
        <f t="shared" si="154"/>
        <v>0</v>
      </c>
      <c r="BF383" s="197">
        <f t="shared" si="155"/>
        <v>0</v>
      </c>
      <c r="BG383" s="197">
        <f t="shared" si="156"/>
        <v>0</v>
      </c>
      <c r="BH383" s="197">
        <f t="shared" si="157"/>
        <v>0</v>
      </c>
      <c r="BI383" s="197">
        <f t="shared" si="158"/>
        <v>0</v>
      </c>
      <c r="BJ383" s="14" t="s">
        <v>81</v>
      </c>
      <c r="BK383" s="197">
        <f t="shared" si="159"/>
        <v>0</v>
      </c>
      <c r="BL383" s="14" t="s">
        <v>215</v>
      </c>
      <c r="BM383" s="196" t="s">
        <v>978</v>
      </c>
    </row>
    <row r="384" spans="1:65" s="2" customFormat="1" ht="16.5" customHeight="1">
      <c r="A384" s="31"/>
      <c r="B384" s="32"/>
      <c r="C384" s="184" t="s">
        <v>979</v>
      </c>
      <c r="D384" s="184" t="s">
        <v>153</v>
      </c>
      <c r="E384" s="185" t="s">
        <v>980</v>
      </c>
      <c r="F384" s="186" t="s">
        <v>981</v>
      </c>
      <c r="G384" s="187" t="s">
        <v>982</v>
      </c>
      <c r="H384" s="188">
        <v>2</v>
      </c>
      <c r="I384" s="189"/>
      <c r="J384" s="190">
        <f t="shared" si="150"/>
        <v>0</v>
      </c>
      <c r="K384" s="191"/>
      <c r="L384" s="36"/>
      <c r="M384" s="192" t="s">
        <v>1</v>
      </c>
      <c r="N384" s="193" t="s">
        <v>38</v>
      </c>
      <c r="O384" s="68"/>
      <c r="P384" s="194">
        <f t="shared" si="151"/>
        <v>0</v>
      </c>
      <c r="Q384" s="194">
        <v>0</v>
      </c>
      <c r="R384" s="194">
        <f t="shared" si="152"/>
        <v>0</v>
      </c>
      <c r="S384" s="194">
        <v>0</v>
      </c>
      <c r="T384" s="195">
        <f t="shared" si="15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6" t="s">
        <v>215</v>
      </c>
      <c r="AT384" s="196" t="s">
        <v>153</v>
      </c>
      <c r="AU384" s="196" t="s">
        <v>83</v>
      </c>
      <c r="AY384" s="14" t="s">
        <v>151</v>
      </c>
      <c r="BE384" s="197">
        <f t="shared" si="154"/>
        <v>0</v>
      </c>
      <c r="BF384" s="197">
        <f t="shared" si="155"/>
        <v>0</v>
      </c>
      <c r="BG384" s="197">
        <f t="shared" si="156"/>
        <v>0</v>
      </c>
      <c r="BH384" s="197">
        <f t="shared" si="157"/>
        <v>0</v>
      </c>
      <c r="BI384" s="197">
        <f t="shared" si="158"/>
        <v>0</v>
      </c>
      <c r="BJ384" s="14" t="s">
        <v>81</v>
      </c>
      <c r="BK384" s="197">
        <f t="shared" si="159"/>
        <v>0</v>
      </c>
      <c r="BL384" s="14" t="s">
        <v>215</v>
      </c>
      <c r="BM384" s="196" t="s">
        <v>983</v>
      </c>
    </row>
    <row r="385" spans="1:65" s="2" customFormat="1" ht="24.15" customHeight="1">
      <c r="A385" s="31"/>
      <c r="B385" s="32"/>
      <c r="C385" s="184" t="s">
        <v>547</v>
      </c>
      <c r="D385" s="184" t="s">
        <v>153</v>
      </c>
      <c r="E385" s="185" t="s">
        <v>984</v>
      </c>
      <c r="F385" s="186" t="s">
        <v>985</v>
      </c>
      <c r="G385" s="187" t="s">
        <v>192</v>
      </c>
      <c r="H385" s="188">
        <v>1.0309999999999999</v>
      </c>
      <c r="I385" s="189"/>
      <c r="J385" s="190">
        <f t="shared" si="150"/>
        <v>0</v>
      </c>
      <c r="K385" s="191"/>
      <c r="L385" s="36"/>
      <c r="M385" s="192" t="s">
        <v>1</v>
      </c>
      <c r="N385" s="193" t="s">
        <v>38</v>
      </c>
      <c r="O385" s="68"/>
      <c r="P385" s="194">
        <f t="shared" si="151"/>
        <v>0</v>
      </c>
      <c r="Q385" s="194">
        <v>0</v>
      </c>
      <c r="R385" s="194">
        <f t="shared" si="152"/>
        <v>0</v>
      </c>
      <c r="S385" s="194">
        <v>0</v>
      </c>
      <c r="T385" s="195">
        <f t="shared" si="15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215</v>
      </c>
      <c r="AT385" s="196" t="s">
        <v>153</v>
      </c>
      <c r="AU385" s="196" t="s">
        <v>83</v>
      </c>
      <c r="AY385" s="14" t="s">
        <v>151</v>
      </c>
      <c r="BE385" s="197">
        <f t="shared" si="154"/>
        <v>0</v>
      </c>
      <c r="BF385" s="197">
        <f t="shared" si="155"/>
        <v>0</v>
      </c>
      <c r="BG385" s="197">
        <f t="shared" si="156"/>
        <v>0</v>
      </c>
      <c r="BH385" s="197">
        <f t="shared" si="157"/>
        <v>0</v>
      </c>
      <c r="BI385" s="197">
        <f t="shared" si="158"/>
        <v>0</v>
      </c>
      <c r="BJ385" s="14" t="s">
        <v>81</v>
      </c>
      <c r="BK385" s="197">
        <f t="shared" si="159"/>
        <v>0</v>
      </c>
      <c r="BL385" s="14" t="s">
        <v>215</v>
      </c>
      <c r="BM385" s="196" t="s">
        <v>986</v>
      </c>
    </row>
    <row r="386" spans="1:65" s="12" customFormat="1" ht="22.8" customHeight="1">
      <c r="B386" s="168"/>
      <c r="C386" s="169"/>
      <c r="D386" s="170" t="s">
        <v>72</v>
      </c>
      <c r="E386" s="182" t="s">
        <v>987</v>
      </c>
      <c r="F386" s="182" t="s">
        <v>988</v>
      </c>
      <c r="G386" s="169"/>
      <c r="H386" s="169"/>
      <c r="I386" s="172"/>
      <c r="J386" s="183">
        <f>BK386</f>
        <v>0</v>
      </c>
      <c r="K386" s="169"/>
      <c r="L386" s="174"/>
      <c r="M386" s="175"/>
      <c r="N386" s="176"/>
      <c r="O386" s="176"/>
      <c r="P386" s="177">
        <f>SUM(P387:P400)</f>
        <v>0</v>
      </c>
      <c r="Q386" s="176"/>
      <c r="R386" s="177">
        <f>SUM(R387:R400)</f>
        <v>1.2242704</v>
      </c>
      <c r="S386" s="176"/>
      <c r="T386" s="178">
        <f>SUM(T387:T400)</f>
        <v>0</v>
      </c>
      <c r="AR386" s="179" t="s">
        <v>83</v>
      </c>
      <c r="AT386" s="180" t="s">
        <v>72</v>
      </c>
      <c r="AU386" s="180" t="s">
        <v>81</v>
      </c>
      <c r="AY386" s="179" t="s">
        <v>151</v>
      </c>
      <c r="BK386" s="181">
        <f>SUM(BK387:BK400)</f>
        <v>0</v>
      </c>
    </row>
    <row r="387" spans="1:65" s="2" customFormat="1" ht="33" customHeight="1">
      <c r="A387" s="31"/>
      <c r="B387" s="32"/>
      <c r="C387" s="184" t="s">
        <v>989</v>
      </c>
      <c r="D387" s="184" t="s">
        <v>153</v>
      </c>
      <c r="E387" s="185" t="s">
        <v>990</v>
      </c>
      <c r="F387" s="186" t="s">
        <v>991</v>
      </c>
      <c r="G387" s="187" t="s">
        <v>197</v>
      </c>
      <c r="H387" s="188">
        <v>139.51599999999999</v>
      </c>
      <c r="I387" s="189"/>
      <c r="J387" s="190">
        <f t="shared" ref="J387:J400" si="160">ROUND(I387*H387,2)</f>
        <v>0</v>
      </c>
      <c r="K387" s="191"/>
      <c r="L387" s="36"/>
      <c r="M387" s="192" t="s">
        <v>1</v>
      </c>
      <c r="N387" s="193" t="s">
        <v>38</v>
      </c>
      <c r="O387" s="68"/>
      <c r="P387" s="194">
        <f t="shared" ref="P387:P400" si="161">O387*H387</f>
        <v>0</v>
      </c>
      <c r="Q387" s="194">
        <v>6.6100000000000004E-3</v>
      </c>
      <c r="R387" s="194">
        <f t="shared" ref="R387:R400" si="162">Q387*H387</f>
        <v>0.92220075999999995</v>
      </c>
      <c r="S387" s="194">
        <v>0</v>
      </c>
      <c r="T387" s="195">
        <f t="shared" ref="T387:T400" si="163">S387*H387</f>
        <v>0</v>
      </c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R387" s="196" t="s">
        <v>215</v>
      </c>
      <c r="AT387" s="196" t="s">
        <v>153</v>
      </c>
      <c r="AU387" s="196" t="s">
        <v>83</v>
      </c>
      <c r="AY387" s="14" t="s">
        <v>151</v>
      </c>
      <c r="BE387" s="197">
        <f t="shared" ref="BE387:BE400" si="164">IF(N387="základní",J387,0)</f>
        <v>0</v>
      </c>
      <c r="BF387" s="197">
        <f t="shared" ref="BF387:BF400" si="165">IF(N387="snížená",J387,0)</f>
        <v>0</v>
      </c>
      <c r="BG387" s="197">
        <f t="shared" ref="BG387:BG400" si="166">IF(N387="zákl. přenesená",J387,0)</f>
        <v>0</v>
      </c>
      <c r="BH387" s="197">
        <f t="shared" ref="BH387:BH400" si="167">IF(N387="sníž. přenesená",J387,0)</f>
        <v>0</v>
      </c>
      <c r="BI387" s="197">
        <f t="shared" ref="BI387:BI400" si="168">IF(N387="nulová",J387,0)</f>
        <v>0</v>
      </c>
      <c r="BJ387" s="14" t="s">
        <v>81</v>
      </c>
      <c r="BK387" s="197">
        <f t="shared" ref="BK387:BK400" si="169">ROUND(I387*H387,2)</f>
        <v>0</v>
      </c>
      <c r="BL387" s="14" t="s">
        <v>215</v>
      </c>
      <c r="BM387" s="196" t="s">
        <v>992</v>
      </c>
    </row>
    <row r="388" spans="1:65" s="2" customFormat="1" ht="16.5" customHeight="1">
      <c r="A388" s="31"/>
      <c r="B388" s="32"/>
      <c r="C388" s="184" t="s">
        <v>551</v>
      </c>
      <c r="D388" s="184" t="s">
        <v>153</v>
      </c>
      <c r="E388" s="185" t="s">
        <v>993</v>
      </c>
      <c r="F388" s="186" t="s">
        <v>994</v>
      </c>
      <c r="G388" s="187" t="s">
        <v>287</v>
      </c>
      <c r="H388" s="188">
        <v>5</v>
      </c>
      <c r="I388" s="189"/>
      <c r="J388" s="190">
        <f t="shared" si="160"/>
        <v>0</v>
      </c>
      <c r="K388" s="191"/>
      <c r="L388" s="36"/>
      <c r="M388" s="192" t="s">
        <v>1</v>
      </c>
      <c r="N388" s="193" t="s">
        <v>38</v>
      </c>
      <c r="O388" s="68"/>
      <c r="P388" s="194">
        <f t="shared" si="161"/>
        <v>0</v>
      </c>
      <c r="Q388" s="194">
        <v>1.0000000000000001E-5</v>
      </c>
      <c r="R388" s="194">
        <f t="shared" si="162"/>
        <v>5.0000000000000002E-5</v>
      </c>
      <c r="S388" s="194">
        <v>0</v>
      </c>
      <c r="T388" s="195">
        <f t="shared" si="163"/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6" t="s">
        <v>215</v>
      </c>
      <c r="AT388" s="196" t="s">
        <v>153</v>
      </c>
      <c r="AU388" s="196" t="s">
        <v>83</v>
      </c>
      <c r="AY388" s="14" t="s">
        <v>151</v>
      </c>
      <c r="BE388" s="197">
        <f t="shared" si="164"/>
        <v>0</v>
      </c>
      <c r="BF388" s="197">
        <f t="shared" si="165"/>
        <v>0</v>
      </c>
      <c r="BG388" s="197">
        <f t="shared" si="166"/>
        <v>0</v>
      </c>
      <c r="BH388" s="197">
        <f t="shared" si="167"/>
        <v>0</v>
      </c>
      <c r="BI388" s="197">
        <f t="shared" si="168"/>
        <v>0</v>
      </c>
      <c r="BJ388" s="14" t="s">
        <v>81</v>
      </c>
      <c r="BK388" s="197">
        <f t="shared" si="169"/>
        <v>0</v>
      </c>
      <c r="BL388" s="14" t="s">
        <v>215</v>
      </c>
      <c r="BM388" s="196" t="s">
        <v>995</v>
      </c>
    </row>
    <row r="389" spans="1:65" s="2" customFormat="1" ht="16.5" customHeight="1">
      <c r="A389" s="31"/>
      <c r="B389" s="32"/>
      <c r="C389" s="198" t="s">
        <v>996</v>
      </c>
      <c r="D389" s="198" t="s">
        <v>323</v>
      </c>
      <c r="E389" s="199" t="s">
        <v>997</v>
      </c>
      <c r="F389" s="200" t="s">
        <v>998</v>
      </c>
      <c r="G389" s="201" t="s">
        <v>287</v>
      </c>
      <c r="H389" s="202">
        <v>1</v>
      </c>
      <c r="I389" s="203"/>
      <c r="J389" s="204">
        <f t="shared" si="160"/>
        <v>0</v>
      </c>
      <c r="K389" s="205"/>
      <c r="L389" s="206"/>
      <c r="M389" s="207" t="s">
        <v>1</v>
      </c>
      <c r="N389" s="208" t="s">
        <v>38</v>
      </c>
      <c r="O389" s="68"/>
      <c r="P389" s="194">
        <f t="shared" si="161"/>
        <v>0</v>
      </c>
      <c r="Q389" s="194">
        <v>6.9999999999999999E-4</v>
      </c>
      <c r="R389" s="194">
        <f t="shared" si="162"/>
        <v>6.9999999999999999E-4</v>
      </c>
      <c r="S389" s="194">
        <v>0</v>
      </c>
      <c r="T389" s="195">
        <f t="shared" si="16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198</v>
      </c>
      <c r="AT389" s="196" t="s">
        <v>323</v>
      </c>
      <c r="AU389" s="196" t="s">
        <v>83</v>
      </c>
      <c r="AY389" s="14" t="s">
        <v>151</v>
      </c>
      <c r="BE389" s="197">
        <f t="shared" si="164"/>
        <v>0</v>
      </c>
      <c r="BF389" s="197">
        <f t="shared" si="165"/>
        <v>0</v>
      </c>
      <c r="BG389" s="197">
        <f t="shared" si="166"/>
        <v>0</v>
      </c>
      <c r="BH389" s="197">
        <f t="shared" si="167"/>
        <v>0</v>
      </c>
      <c r="BI389" s="197">
        <f t="shared" si="168"/>
        <v>0</v>
      </c>
      <c r="BJ389" s="14" t="s">
        <v>81</v>
      </c>
      <c r="BK389" s="197">
        <f t="shared" si="169"/>
        <v>0</v>
      </c>
      <c r="BL389" s="14" t="s">
        <v>215</v>
      </c>
      <c r="BM389" s="196" t="s">
        <v>999</v>
      </c>
    </row>
    <row r="390" spans="1:65" s="2" customFormat="1" ht="16.5" customHeight="1">
      <c r="A390" s="31"/>
      <c r="B390" s="32"/>
      <c r="C390" s="198" t="s">
        <v>556</v>
      </c>
      <c r="D390" s="198" t="s">
        <v>323</v>
      </c>
      <c r="E390" s="199" t="s">
        <v>1000</v>
      </c>
      <c r="F390" s="200" t="s">
        <v>1001</v>
      </c>
      <c r="G390" s="201" t="s">
        <v>287</v>
      </c>
      <c r="H390" s="202">
        <v>4</v>
      </c>
      <c r="I390" s="203"/>
      <c r="J390" s="204">
        <f t="shared" si="160"/>
        <v>0</v>
      </c>
      <c r="K390" s="205"/>
      <c r="L390" s="206"/>
      <c r="M390" s="207" t="s">
        <v>1</v>
      </c>
      <c r="N390" s="208" t="s">
        <v>38</v>
      </c>
      <c r="O390" s="68"/>
      <c r="P390" s="194">
        <f t="shared" si="161"/>
        <v>0</v>
      </c>
      <c r="Q390" s="194">
        <v>1.1999999999999999E-3</v>
      </c>
      <c r="R390" s="194">
        <f t="shared" si="162"/>
        <v>4.7999999999999996E-3</v>
      </c>
      <c r="S390" s="194">
        <v>0</v>
      </c>
      <c r="T390" s="195">
        <f t="shared" si="16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6" t="s">
        <v>198</v>
      </c>
      <c r="AT390" s="196" t="s">
        <v>323</v>
      </c>
      <c r="AU390" s="196" t="s">
        <v>83</v>
      </c>
      <c r="AY390" s="14" t="s">
        <v>151</v>
      </c>
      <c r="BE390" s="197">
        <f t="shared" si="164"/>
        <v>0</v>
      </c>
      <c r="BF390" s="197">
        <f t="shared" si="165"/>
        <v>0</v>
      </c>
      <c r="BG390" s="197">
        <f t="shared" si="166"/>
        <v>0</v>
      </c>
      <c r="BH390" s="197">
        <f t="shared" si="167"/>
        <v>0</v>
      </c>
      <c r="BI390" s="197">
        <f t="shared" si="168"/>
        <v>0</v>
      </c>
      <c r="BJ390" s="14" t="s">
        <v>81</v>
      </c>
      <c r="BK390" s="197">
        <f t="shared" si="169"/>
        <v>0</v>
      </c>
      <c r="BL390" s="14" t="s">
        <v>215</v>
      </c>
      <c r="BM390" s="196" t="s">
        <v>1002</v>
      </c>
    </row>
    <row r="391" spans="1:65" s="2" customFormat="1" ht="33" customHeight="1">
      <c r="A391" s="31"/>
      <c r="B391" s="32"/>
      <c r="C391" s="184" t="s">
        <v>1003</v>
      </c>
      <c r="D391" s="184" t="s">
        <v>153</v>
      </c>
      <c r="E391" s="185" t="s">
        <v>1004</v>
      </c>
      <c r="F391" s="186" t="s">
        <v>1005</v>
      </c>
      <c r="G391" s="187" t="s">
        <v>248</v>
      </c>
      <c r="H391" s="188">
        <v>9.048</v>
      </c>
      <c r="I391" s="189"/>
      <c r="J391" s="190">
        <f t="shared" si="160"/>
        <v>0</v>
      </c>
      <c r="K391" s="191"/>
      <c r="L391" s="36"/>
      <c r="M391" s="192" t="s">
        <v>1</v>
      </c>
      <c r="N391" s="193" t="s">
        <v>38</v>
      </c>
      <c r="O391" s="68"/>
      <c r="P391" s="194">
        <f t="shared" si="161"/>
        <v>0</v>
      </c>
      <c r="Q391" s="194">
        <v>2.2300000000000002E-3</v>
      </c>
      <c r="R391" s="194">
        <f t="shared" si="162"/>
        <v>2.0177040000000004E-2</v>
      </c>
      <c r="S391" s="194">
        <v>0</v>
      </c>
      <c r="T391" s="195">
        <f t="shared" si="16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215</v>
      </c>
      <c r="AT391" s="196" t="s">
        <v>153</v>
      </c>
      <c r="AU391" s="196" t="s">
        <v>83</v>
      </c>
      <c r="AY391" s="14" t="s">
        <v>151</v>
      </c>
      <c r="BE391" s="197">
        <f t="shared" si="164"/>
        <v>0</v>
      </c>
      <c r="BF391" s="197">
        <f t="shared" si="165"/>
        <v>0</v>
      </c>
      <c r="BG391" s="197">
        <f t="shared" si="166"/>
        <v>0</v>
      </c>
      <c r="BH391" s="197">
        <f t="shared" si="167"/>
        <v>0</v>
      </c>
      <c r="BI391" s="197">
        <f t="shared" si="168"/>
        <v>0</v>
      </c>
      <c r="BJ391" s="14" t="s">
        <v>81</v>
      </c>
      <c r="BK391" s="197">
        <f t="shared" si="169"/>
        <v>0</v>
      </c>
      <c r="BL391" s="14" t="s">
        <v>215</v>
      </c>
      <c r="BM391" s="196" t="s">
        <v>1006</v>
      </c>
    </row>
    <row r="392" spans="1:65" s="2" customFormat="1" ht="24.15" customHeight="1">
      <c r="A392" s="31"/>
      <c r="B392" s="32"/>
      <c r="C392" s="184" t="s">
        <v>1007</v>
      </c>
      <c r="D392" s="184" t="s">
        <v>153</v>
      </c>
      <c r="E392" s="185" t="s">
        <v>1008</v>
      </c>
      <c r="F392" s="186" t="s">
        <v>1009</v>
      </c>
      <c r="G392" s="187" t="s">
        <v>248</v>
      </c>
      <c r="H392" s="188">
        <v>9.2040000000000006</v>
      </c>
      <c r="I392" s="189"/>
      <c r="J392" s="190">
        <f t="shared" si="160"/>
        <v>0</v>
      </c>
      <c r="K392" s="191"/>
      <c r="L392" s="36"/>
      <c r="M392" s="192" t="s">
        <v>1</v>
      </c>
      <c r="N392" s="193" t="s">
        <v>38</v>
      </c>
      <c r="O392" s="68"/>
      <c r="P392" s="194">
        <f t="shared" si="161"/>
        <v>0</v>
      </c>
      <c r="Q392" s="194">
        <v>2.1800000000000001E-3</v>
      </c>
      <c r="R392" s="194">
        <f t="shared" si="162"/>
        <v>2.0064720000000001E-2</v>
      </c>
      <c r="S392" s="194">
        <v>0</v>
      </c>
      <c r="T392" s="195">
        <f t="shared" si="16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6" t="s">
        <v>215</v>
      </c>
      <c r="AT392" s="196" t="s">
        <v>153</v>
      </c>
      <c r="AU392" s="196" t="s">
        <v>83</v>
      </c>
      <c r="AY392" s="14" t="s">
        <v>151</v>
      </c>
      <c r="BE392" s="197">
        <f t="shared" si="164"/>
        <v>0</v>
      </c>
      <c r="BF392" s="197">
        <f t="shared" si="165"/>
        <v>0</v>
      </c>
      <c r="BG392" s="197">
        <f t="shared" si="166"/>
        <v>0</v>
      </c>
      <c r="BH392" s="197">
        <f t="shared" si="167"/>
        <v>0</v>
      </c>
      <c r="BI392" s="197">
        <f t="shared" si="168"/>
        <v>0</v>
      </c>
      <c r="BJ392" s="14" t="s">
        <v>81</v>
      </c>
      <c r="BK392" s="197">
        <f t="shared" si="169"/>
        <v>0</v>
      </c>
      <c r="BL392" s="14" t="s">
        <v>215</v>
      </c>
      <c r="BM392" s="196" t="s">
        <v>1010</v>
      </c>
    </row>
    <row r="393" spans="1:65" s="2" customFormat="1" ht="24.15" customHeight="1">
      <c r="A393" s="31"/>
      <c r="B393" s="32"/>
      <c r="C393" s="184" t="s">
        <v>1011</v>
      </c>
      <c r="D393" s="184" t="s">
        <v>153</v>
      </c>
      <c r="E393" s="185" t="s">
        <v>1012</v>
      </c>
      <c r="F393" s="186" t="s">
        <v>1013</v>
      </c>
      <c r="G393" s="187" t="s">
        <v>248</v>
      </c>
      <c r="H393" s="188">
        <v>25.584</v>
      </c>
      <c r="I393" s="189"/>
      <c r="J393" s="190">
        <f t="shared" si="160"/>
        <v>0</v>
      </c>
      <c r="K393" s="191"/>
      <c r="L393" s="36"/>
      <c r="M393" s="192" t="s">
        <v>1</v>
      </c>
      <c r="N393" s="193" t="s">
        <v>38</v>
      </c>
      <c r="O393" s="68"/>
      <c r="P393" s="194">
        <f t="shared" si="161"/>
        <v>0</v>
      </c>
      <c r="Q393" s="194">
        <v>1.8500000000000001E-3</v>
      </c>
      <c r="R393" s="194">
        <f t="shared" si="162"/>
        <v>4.7330400000000002E-2</v>
      </c>
      <c r="S393" s="194">
        <v>0</v>
      </c>
      <c r="T393" s="195">
        <f t="shared" si="16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215</v>
      </c>
      <c r="AT393" s="196" t="s">
        <v>153</v>
      </c>
      <c r="AU393" s="196" t="s">
        <v>83</v>
      </c>
      <c r="AY393" s="14" t="s">
        <v>151</v>
      </c>
      <c r="BE393" s="197">
        <f t="shared" si="164"/>
        <v>0</v>
      </c>
      <c r="BF393" s="197">
        <f t="shared" si="165"/>
        <v>0</v>
      </c>
      <c r="BG393" s="197">
        <f t="shared" si="166"/>
        <v>0</v>
      </c>
      <c r="BH393" s="197">
        <f t="shared" si="167"/>
        <v>0</v>
      </c>
      <c r="BI393" s="197">
        <f t="shared" si="168"/>
        <v>0</v>
      </c>
      <c r="BJ393" s="14" t="s">
        <v>81</v>
      </c>
      <c r="BK393" s="197">
        <f t="shared" si="169"/>
        <v>0</v>
      </c>
      <c r="BL393" s="14" t="s">
        <v>215</v>
      </c>
      <c r="BM393" s="196" t="s">
        <v>1014</v>
      </c>
    </row>
    <row r="394" spans="1:65" s="2" customFormat="1" ht="24.15" customHeight="1">
      <c r="A394" s="31"/>
      <c r="B394" s="32"/>
      <c r="C394" s="184" t="s">
        <v>1015</v>
      </c>
      <c r="D394" s="184" t="s">
        <v>153</v>
      </c>
      <c r="E394" s="185" t="s">
        <v>1016</v>
      </c>
      <c r="F394" s="186" t="s">
        <v>1017</v>
      </c>
      <c r="G394" s="187" t="s">
        <v>248</v>
      </c>
      <c r="H394" s="188">
        <v>25.584</v>
      </c>
      <c r="I394" s="189"/>
      <c r="J394" s="190">
        <f t="shared" si="160"/>
        <v>0</v>
      </c>
      <c r="K394" s="191"/>
      <c r="L394" s="36"/>
      <c r="M394" s="192" t="s">
        <v>1</v>
      </c>
      <c r="N394" s="193" t="s">
        <v>38</v>
      </c>
      <c r="O394" s="68"/>
      <c r="P394" s="194">
        <f t="shared" si="161"/>
        <v>0</v>
      </c>
      <c r="Q394" s="194">
        <v>2.8300000000000001E-3</v>
      </c>
      <c r="R394" s="194">
        <f t="shared" si="162"/>
        <v>7.2402720000000004E-2</v>
      </c>
      <c r="S394" s="194">
        <v>0</v>
      </c>
      <c r="T394" s="195">
        <f t="shared" si="16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6" t="s">
        <v>215</v>
      </c>
      <c r="AT394" s="196" t="s">
        <v>153</v>
      </c>
      <c r="AU394" s="196" t="s">
        <v>83</v>
      </c>
      <c r="AY394" s="14" t="s">
        <v>151</v>
      </c>
      <c r="BE394" s="197">
        <f t="shared" si="164"/>
        <v>0</v>
      </c>
      <c r="BF394" s="197">
        <f t="shared" si="165"/>
        <v>0</v>
      </c>
      <c r="BG394" s="197">
        <f t="shared" si="166"/>
        <v>0</v>
      </c>
      <c r="BH394" s="197">
        <f t="shared" si="167"/>
        <v>0</v>
      </c>
      <c r="BI394" s="197">
        <f t="shared" si="168"/>
        <v>0</v>
      </c>
      <c r="BJ394" s="14" t="s">
        <v>81</v>
      </c>
      <c r="BK394" s="197">
        <f t="shared" si="169"/>
        <v>0</v>
      </c>
      <c r="BL394" s="14" t="s">
        <v>215</v>
      </c>
      <c r="BM394" s="196" t="s">
        <v>1018</v>
      </c>
    </row>
    <row r="395" spans="1:65" s="2" customFormat="1" ht="24.15" customHeight="1">
      <c r="A395" s="31"/>
      <c r="B395" s="32"/>
      <c r="C395" s="184" t="s">
        <v>1019</v>
      </c>
      <c r="D395" s="184" t="s">
        <v>153</v>
      </c>
      <c r="E395" s="185" t="s">
        <v>1020</v>
      </c>
      <c r="F395" s="186" t="s">
        <v>1021</v>
      </c>
      <c r="G395" s="187" t="s">
        <v>287</v>
      </c>
      <c r="H395" s="188">
        <v>1</v>
      </c>
      <c r="I395" s="189"/>
      <c r="J395" s="190">
        <f t="shared" si="160"/>
        <v>0</v>
      </c>
      <c r="K395" s="191"/>
      <c r="L395" s="36"/>
      <c r="M395" s="192" t="s">
        <v>1</v>
      </c>
      <c r="N395" s="193" t="s">
        <v>38</v>
      </c>
      <c r="O395" s="68"/>
      <c r="P395" s="194">
        <f t="shared" si="161"/>
        <v>0</v>
      </c>
      <c r="Q395" s="194">
        <v>3.6600000000000001E-3</v>
      </c>
      <c r="R395" s="194">
        <f t="shared" si="162"/>
        <v>3.6600000000000001E-3</v>
      </c>
      <c r="S395" s="194">
        <v>0</v>
      </c>
      <c r="T395" s="195">
        <f t="shared" si="16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215</v>
      </c>
      <c r="AT395" s="196" t="s">
        <v>153</v>
      </c>
      <c r="AU395" s="196" t="s">
        <v>83</v>
      </c>
      <c r="AY395" s="14" t="s">
        <v>151</v>
      </c>
      <c r="BE395" s="197">
        <f t="shared" si="164"/>
        <v>0</v>
      </c>
      <c r="BF395" s="197">
        <f t="shared" si="165"/>
        <v>0</v>
      </c>
      <c r="BG395" s="197">
        <f t="shared" si="166"/>
        <v>0</v>
      </c>
      <c r="BH395" s="197">
        <f t="shared" si="167"/>
        <v>0</v>
      </c>
      <c r="BI395" s="197">
        <f t="shared" si="168"/>
        <v>0</v>
      </c>
      <c r="BJ395" s="14" t="s">
        <v>81</v>
      </c>
      <c r="BK395" s="197">
        <f t="shared" si="169"/>
        <v>0</v>
      </c>
      <c r="BL395" s="14" t="s">
        <v>215</v>
      </c>
      <c r="BM395" s="196" t="s">
        <v>1022</v>
      </c>
    </row>
    <row r="396" spans="1:65" s="2" customFormat="1" ht="24.15" customHeight="1">
      <c r="A396" s="31"/>
      <c r="B396" s="32"/>
      <c r="C396" s="184" t="s">
        <v>567</v>
      </c>
      <c r="D396" s="184" t="s">
        <v>153</v>
      </c>
      <c r="E396" s="185" t="s">
        <v>1023</v>
      </c>
      <c r="F396" s="186" t="s">
        <v>1024</v>
      </c>
      <c r="G396" s="187" t="s">
        <v>248</v>
      </c>
      <c r="H396" s="188">
        <v>20.904</v>
      </c>
      <c r="I396" s="189"/>
      <c r="J396" s="190">
        <f t="shared" si="160"/>
        <v>0</v>
      </c>
      <c r="K396" s="191"/>
      <c r="L396" s="36"/>
      <c r="M396" s="192" t="s">
        <v>1</v>
      </c>
      <c r="N396" s="193" t="s">
        <v>38</v>
      </c>
      <c r="O396" s="68"/>
      <c r="P396" s="194">
        <f t="shared" si="161"/>
        <v>0</v>
      </c>
      <c r="Q396" s="194">
        <v>2.9099999999999998E-3</v>
      </c>
      <c r="R396" s="194">
        <f t="shared" si="162"/>
        <v>6.0830639999999998E-2</v>
      </c>
      <c r="S396" s="194">
        <v>0</v>
      </c>
      <c r="T396" s="195">
        <f t="shared" si="16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6" t="s">
        <v>215</v>
      </c>
      <c r="AT396" s="196" t="s">
        <v>153</v>
      </c>
      <c r="AU396" s="196" t="s">
        <v>83</v>
      </c>
      <c r="AY396" s="14" t="s">
        <v>151</v>
      </c>
      <c r="BE396" s="197">
        <f t="shared" si="164"/>
        <v>0</v>
      </c>
      <c r="BF396" s="197">
        <f t="shared" si="165"/>
        <v>0</v>
      </c>
      <c r="BG396" s="197">
        <f t="shared" si="166"/>
        <v>0</v>
      </c>
      <c r="BH396" s="197">
        <f t="shared" si="167"/>
        <v>0</v>
      </c>
      <c r="BI396" s="197">
        <f t="shared" si="168"/>
        <v>0</v>
      </c>
      <c r="BJ396" s="14" t="s">
        <v>81</v>
      </c>
      <c r="BK396" s="197">
        <f t="shared" si="169"/>
        <v>0</v>
      </c>
      <c r="BL396" s="14" t="s">
        <v>215</v>
      </c>
      <c r="BM396" s="196" t="s">
        <v>1025</v>
      </c>
    </row>
    <row r="397" spans="1:65" s="2" customFormat="1" ht="24.15" customHeight="1">
      <c r="A397" s="31"/>
      <c r="B397" s="32"/>
      <c r="C397" s="184" t="s">
        <v>1026</v>
      </c>
      <c r="D397" s="184" t="s">
        <v>153</v>
      </c>
      <c r="E397" s="185" t="s">
        <v>1027</v>
      </c>
      <c r="F397" s="186" t="s">
        <v>1028</v>
      </c>
      <c r="G397" s="187" t="s">
        <v>248</v>
      </c>
      <c r="H397" s="188">
        <v>25.584</v>
      </c>
      <c r="I397" s="189"/>
      <c r="J397" s="190">
        <f t="shared" si="160"/>
        <v>0</v>
      </c>
      <c r="K397" s="191"/>
      <c r="L397" s="36"/>
      <c r="M397" s="192" t="s">
        <v>1</v>
      </c>
      <c r="N397" s="193" t="s">
        <v>38</v>
      </c>
      <c r="O397" s="68"/>
      <c r="P397" s="194">
        <f t="shared" si="161"/>
        <v>0</v>
      </c>
      <c r="Q397" s="194">
        <v>1.6900000000000001E-3</v>
      </c>
      <c r="R397" s="194">
        <f t="shared" si="162"/>
        <v>4.3236960000000005E-2</v>
      </c>
      <c r="S397" s="194">
        <v>0</v>
      </c>
      <c r="T397" s="195">
        <f t="shared" si="16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215</v>
      </c>
      <c r="AT397" s="196" t="s">
        <v>153</v>
      </c>
      <c r="AU397" s="196" t="s">
        <v>83</v>
      </c>
      <c r="AY397" s="14" t="s">
        <v>151</v>
      </c>
      <c r="BE397" s="197">
        <f t="shared" si="164"/>
        <v>0</v>
      </c>
      <c r="BF397" s="197">
        <f t="shared" si="165"/>
        <v>0</v>
      </c>
      <c r="BG397" s="197">
        <f t="shared" si="166"/>
        <v>0</v>
      </c>
      <c r="BH397" s="197">
        <f t="shared" si="167"/>
        <v>0</v>
      </c>
      <c r="BI397" s="197">
        <f t="shared" si="168"/>
        <v>0</v>
      </c>
      <c r="BJ397" s="14" t="s">
        <v>81</v>
      </c>
      <c r="BK397" s="197">
        <f t="shared" si="169"/>
        <v>0</v>
      </c>
      <c r="BL397" s="14" t="s">
        <v>215</v>
      </c>
      <c r="BM397" s="196" t="s">
        <v>1029</v>
      </c>
    </row>
    <row r="398" spans="1:65" s="2" customFormat="1" ht="24.15" customHeight="1">
      <c r="A398" s="31"/>
      <c r="B398" s="32"/>
      <c r="C398" s="184" t="s">
        <v>1030</v>
      </c>
      <c r="D398" s="184" t="s">
        <v>153</v>
      </c>
      <c r="E398" s="185" t="s">
        <v>1031</v>
      </c>
      <c r="F398" s="186" t="s">
        <v>1032</v>
      </c>
      <c r="G398" s="187" t="s">
        <v>287</v>
      </c>
      <c r="H398" s="188">
        <v>2</v>
      </c>
      <c r="I398" s="189"/>
      <c r="J398" s="190">
        <f t="shared" si="160"/>
        <v>0</v>
      </c>
      <c r="K398" s="191"/>
      <c r="L398" s="36"/>
      <c r="M398" s="192" t="s">
        <v>1</v>
      </c>
      <c r="N398" s="193" t="s">
        <v>38</v>
      </c>
      <c r="O398" s="68"/>
      <c r="P398" s="194">
        <f t="shared" si="161"/>
        <v>0</v>
      </c>
      <c r="Q398" s="194">
        <v>3.6000000000000002E-4</v>
      </c>
      <c r="R398" s="194">
        <f t="shared" si="162"/>
        <v>7.2000000000000005E-4</v>
      </c>
      <c r="S398" s="194">
        <v>0</v>
      </c>
      <c r="T398" s="195">
        <f t="shared" si="16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6" t="s">
        <v>215</v>
      </c>
      <c r="AT398" s="196" t="s">
        <v>153</v>
      </c>
      <c r="AU398" s="196" t="s">
        <v>83</v>
      </c>
      <c r="AY398" s="14" t="s">
        <v>151</v>
      </c>
      <c r="BE398" s="197">
        <f t="shared" si="164"/>
        <v>0</v>
      </c>
      <c r="BF398" s="197">
        <f t="shared" si="165"/>
        <v>0</v>
      </c>
      <c r="BG398" s="197">
        <f t="shared" si="166"/>
        <v>0</v>
      </c>
      <c r="BH398" s="197">
        <f t="shared" si="167"/>
        <v>0</v>
      </c>
      <c r="BI398" s="197">
        <f t="shared" si="168"/>
        <v>0</v>
      </c>
      <c r="BJ398" s="14" t="s">
        <v>81</v>
      </c>
      <c r="BK398" s="197">
        <f t="shared" si="169"/>
        <v>0</v>
      </c>
      <c r="BL398" s="14" t="s">
        <v>215</v>
      </c>
      <c r="BM398" s="196" t="s">
        <v>1033</v>
      </c>
    </row>
    <row r="399" spans="1:65" s="2" customFormat="1" ht="24.15" customHeight="1">
      <c r="A399" s="31"/>
      <c r="B399" s="32"/>
      <c r="C399" s="184" t="s">
        <v>1034</v>
      </c>
      <c r="D399" s="184" t="s">
        <v>153</v>
      </c>
      <c r="E399" s="185" t="s">
        <v>1035</v>
      </c>
      <c r="F399" s="186" t="s">
        <v>1036</v>
      </c>
      <c r="G399" s="187" t="s">
        <v>248</v>
      </c>
      <c r="H399" s="188">
        <v>12.948</v>
      </c>
      <c r="I399" s="189"/>
      <c r="J399" s="190">
        <f t="shared" si="160"/>
        <v>0</v>
      </c>
      <c r="K399" s="191"/>
      <c r="L399" s="36"/>
      <c r="M399" s="192" t="s">
        <v>1</v>
      </c>
      <c r="N399" s="193" t="s">
        <v>38</v>
      </c>
      <c r="O399" s="68"/>
      <c r="P399" s="194">
        <f t="shared" si="161"/>
        <v>0</v>
      </c>
      <c r="Q399" s="194">
        <v>2.1700000000000001E-3</v>
      </c>
      <c r="R399" s="194">
        <f t="shared" si="162"/>
        <v>2.8097160000000003E-2</v>
      </c>
      <c r="S399" s="194">
        <v>0</v>
      </c>
      <c r="T399" s="195">
        <f t="shared" si="16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215</v>
      </c>
      <c r="AT399" s="196" t="s">
        <v>153</v>
      </c>
      <c r="AU399" s="196" t="s">
        <v>83</v>
      </c>
      <c r="AY399" s="14" t="s">
        <v>151</v>
      </c>
      <c r="BE399" s="197">
        <f t="shared" si="164"/>
        <v>0</v>
      </c>
      <c r="BF399" s="197">
        <f t="shared" si="165"/>
        <v>0</v>
      </c>
      <c r="BG399" s="197">
        <f t="shared" si="166"/>
        <v>0</v>
      </c>
      <c r="BH399" s="197">
        <f t="shared" si="167"/>
        <v>0</v>
      </c>
      <c r="BI399" s="197">
        <f t="shared" si="168"/>
        <v>0</v>
      </c>
      <c r="BJ399" s="14" t="s">
        <v>81</v>
      </c>
      <c r="BK399" s="197">
        <f t="shared" si="169"/>
        <v>0</v>
      </c>
      <c r="BL399" s="14" t="s">
        <v>215</v>
      </c>
      <c r="BM399" s="196" t="s">
        <v>1037</v>
      </c>
    </row>
    <row r="400" spans="1:65" s="2" customFormat="1" ht="24.15" customHeight="1">
      <c r="A400" s="31"/>
      <c r="B400" s="32"/>
      <c r="C400" s="184" t="s">
        <v>1038</v>
      </c>
      <c r="D400" s="184" t="s">
        <v>153</v>
      </c>
      <c r="E400" s="185" t="s">
        <v>1039</v>
      </c>
      <c r="F400" s="186" t="s">
        <v>1040</v>
      </c>
      <c r="G400" s="187" t="s">
        <v>192</v>
      </c>
      <c r="H400" s="188">
        <v>0.17299999999999999</v>
      </c>
      <c r="I400" s="189"/>
      <c r="J400" s="190">
        <f t="shared" si="160"/>
        <v>0</v>
      </c>
      <c r="K400" s="191"/>
      <c r="L400" s="36"/>
      <c r="M400" s="192" t="s">
        <v>1</v>
      </c>
      <c r="N400" s="193" t="s">
        <v>38</v>
      </c>
      <c r="O400" s="68"/>
      <c r="P400" s="194">
        <f t="shared" si="161"/>
        <v>0</v>
      </c>
      <c r="Q400" s="194">
        <v>0</v>
      </c>
      <c r="R400" s="194">
        <f t="shared" si="162"/>
        <v>0</v>
      </c>
      <c r="S400" s="194">
        <v>0</v>
      </c>
      <c r="T400" s="195">
        <f t="shared" si="16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6" t="s">
        <v>215</v>
      </c>
      <c r="AT400" s="196" t="s">
        <v>153</v>
      </c>
      <c r="AU400" s="196" t="s">
        <v>83</v>
      </c>
      <c r="AY400" s="14" t="s">
        <v>151</v>
      </c>
      <c r="BE400" s="197">
        <f t="shared" si="164"/>
        <v>0</v>
      </c>
      <c r="BF400" s="197">
        <f t="shared" si="165"/>
        <v>0</v>
      </c>
      <c r="BG400" s="197">
        <f t="shared" si="166"/>
        <v>0</v>
      </c>
      <c r="BH400" s="197">
        <f t="shared" si="167"/>
        <v>0</v>
      </c>
      <c r="BI400" s="197">
        <f t="shared" si="168"/>
        <v>0</v>
      </c>
      <c r="BJ400" s="14" t="s">
        <v>81</v>
      </c>
      <c r="BK400" s="197">
        <f t="shared" si="169"/>
        <v>0</v>
      </c>
      <c r="BL400" s="14" t="s">
        <v>215</v>
      </c>
      <c r="BM400" s="196" t="s">
        <v>1041</v>
      </c>
    </row>
    <row r="401" spans="1:65" s="12" customFormat="1" ht="22.8" customHeight="1">
      <c r="B401" s="168"/>
      <c r="C401" s="169"/>
      <c r="D401" s="170" t="s">
        <v>72</v>
      </c>
      <c r="E401" s="182" t="s">
        <v>1042</v>
      </c>
      <c r="F401" s="182" t="s">
        <v>1043</v>
      </c>
      <c r="G401" s="169"/>
      <c r="H401" s="169"/>
      <c r="I401" s="172"/>
      <c r="J401" s="183">
        <f>BK401</f>
        <v>0</v>
      </c>
      <c r="K401" s="169"/>
      <c r="L401" s="174"/>
      <c r="M401" s="175"/>
      <c r="N401" s="176"/>
      <c r="O401" s="176"/>
      <c r="P401" s="177">
        <f>SUM(P402:P409)</f>
        <v>0</v>
      </c>
      <c r="Q401" s="176"/>
      <c r="R401" s="177">
        <f>SUM(R402:R409)</f>
        <v>2.370916E-2</v>
      </c>
      <c r="S401" s="176"/>
      <c r="T401" s="178">
        <f>SUM(T402:T409)</f>
        <v>0</v>
      </c>
      <c r="AR401" s="179" t="s">
        <v>83</v>
      </c>
      <c r="AT401" s="180" t="s">
        <v>72</v>
      </c>
      <c r="AU401" s="180" t="s">
        <v>81</v>
      </c>
      <c r="AY401" s="179" t="s">
        <v>151</v>
      </c>
      <c r="BK401" s="181">
        <f>SUM(BK402:BK409)</f>
        <v>0</v>
      </c>
    </row>
    <row r="402" spans="1:65" s="2" customFormat="1" ht="24.15" customHeight="1">
      <c r="A402" s="31"/>
      <c r="B402" s="32"/>
      <c r="C402" s="184" t="s">
        <v>1044</v>
      </c>
      <c r="D402" s="184" t="s">
        <v>153</v>
      </c>
      <c r="E402" s="185" t="s">
        <v>1045</v>
      </c>
      <c r="F402" s="186" t="s">
        <v>1046</v>
      </c>
      <c r="G402" s="187" t="s">
        <v>197</v>
      </c>
      <c r="H402" s="188">
        <v>139.51599999999999</v>
      </c>
      <c r="I402" s="189"/>
      <c r="J402" s="190">
        <f t="shared" ref="J402:J409" si="170">ROUND(I402*H402,2)</f>
        <v>0</v>
      </c>
      <c r="K402" s="191"/>
      <c r="L402" s="36"/>
      <c r="M402" s="192" t="s">
        <v>1</v>
      </c>
      <c r="N402" s="193" t="s">
        <v>38</v>
      </c>
      <c r="O402" s="68"/>
      <c r="P402" s="194">
        <f t="shared" ref="P402:P409" si="171">O402*H402</f>
        <v>0</v>
      </c>
      <c r="Q402" s="194">
        <v>0</v>
      </c>
      <c r="R402" s="194">
        <f t="shared" ref="R402:R409" si="172">Q402*H402</f>
        <v>0</v>
      </c>
      <c r="S402" s="194">
        <v>0</v>
      </c>
      <c r="T402" s="195">
        <f t="shared" ref="T402:T409" si="173">S402*H402</f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6" t="s">
        <v>215</v>
      </c>
      <c r="AT402" s="196" t="s">
        <v>153</v>
      </c>
      <c r="AU402" s="196" t="s">
        <v>83</v>
      </c>
      <c r="AY402" s="14" t="s">
        <v>151</v>
      </c>
      <c r="BE402" s="197">
        <f t="shared" ref="BE402:BE409" si="174">IF(N402="základní",J402,0)</f>
        <v>0</v>
      </c>
      <c r="BF402" s="197">
        <f t="shared" ref="BF402:BF409" si="175">IF(N402="snížená",J402,0)</f>
        <v>0</v>
      </c>
      <c r="BG402" s="197">
        <f t="shared" ref="BG402:BG409" si="176">IF(N402="zákl. přenesená",J402,0)</f>
        <v>0</v>
      </c>
      <c r="BH402" s="197">
        <f t="shared" ref="BH402:BH409" si="177">IF(N402="sníž. přenesená",J402,0)</f>
        <v>0</v>
      </c>
      <c r="BI402" s="197">
        <f t="shared" ref="BI402:BI409" si="178">IF(N402="nulová",J402,0)</f>
        <v>0</v>
      </c>
      <c r="BJ402" s="14" t="s">
        <v>81</v>
      </c>
      <c r="BK402" s="197">
        <f t="shared" ref="BK402:BK409" si="179">ROUND(I402*H402,2)</f>
        <v>0</v>
      </c>
      <c r="BL402" s="14" t="s">
        <v>215</v>
      </c>
      <c r="BM402" s="196" t="s">
        <v>1047</v>
      </c>
    </row>
    <row r="403" spans="1:65" s="2" customFormat="1" ht="44.25" customHeight="1">
      <c r="A403" s="31"/>
      <c r="B403" s="32"/>
      <c r="C403" s="198" t="s">
        <v>1048</v>
      </c>
      <c r="D403" s="198" t="s">
        <v>323</v>
      </c>
      <c r="E403" s="199" t="s">
        <v>1049</v>
      </c>
      <c r="F403" s="200" t="s">
        <v>1050</v>
      </c>
      <c r="G403" s="201" t="s">
        <v>197</v>
      </c>
      <c r="H403" s="202">
        <v>146.494</v>
      </c>
      <c r="I403" s="203"/>
      <c r="J403" s="204">
        <f t="shared" si="170"/>
        <v>0</v>
      </c>
      <c r="K403" s="205"/>
      <c r="L403" s="206"/>
      <c r="M403" s="207" t="s">
        <v>1</v>
      </c>
      <c r="N403" s="208" t="s">
        <v>38</v>
      </c>
      <c r="O403" s="68"/>
      <c r="P403" s="194">
        <f t="shared" si="171"/>
        <v>0</v>
      </c>
      <c r="Q403" s="194">
        <v>1.3999999999999999E-4</v>
      </c>
      <c r="R403" s="194">
        <f t="shared" si="172"/>
        <v>2.0509159999999999E-2</v>
      </c>
      <c r="S403" s="194">
        <v>0</v>
      </c>
      <c r="T403" s="195">
        <f t="shared" si="17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181</v>
      </c>
      <c r="AT403" s="196" t="s">
        <v>323</v>
      </c>
      <c r="AU403" s="196" t="s">
        <v>83</v>
      </c>
      <c r="AY403" s="14" t="s">
        <v>151</v>
      </c>
      <c r="BE403" s="197">
        <f t="shared" si="174"/>
        <v>0</v>
      </c>
      <c r="BF403" s="197">
        <f t="shared" si="175"/>
        <v>0</v>
      </c>
      <c r="BG403" s="197">
        <f t="shared" si="176"/>
        <v>0</v>
      </c>
      <c r="BH403" s="197">
        <f t="shared" si="177"/>
        <v>0</v>
      </c>
      <c r="BI403" s="197">
        <f t="shared" si="178"/>
        <v>0</v>
      </c>
      <c r="BJ403" s="14" t="s">
        <v>81</v>
      </c>
      <c r="BK403" s="197">
        <f t="shared" si="179"/>
        <v>0</v>
      </c>
      <c r="BL403" s="14" t="s">
        <v>157</v>
      </c>
      <c r="BM403" s="196" t="s">
        <v>1051</v>
      </c>
    </row>
    <row r="404" spans="1:65" s="2" customFormat="1" ht="16.5" customHeight="1">
      <c r="A404" s="31"/>
      <c r="B404" s="32"/>
      <c r="C404" s="184" t="s">
        <v>1052</v>
      </c>
      <c r="D404" s="184" t="s">
        <v>153</v>
      </c>
      <c r="E404" s="185" t="s">
        <v>1053</v>
      </c>
      <c r="F404" s="186" t="s">
        <v>1054</v>
      </c>
      <c r="G404" s="187" t="s">
        <v>248</v>
      </c>
      <c r="H404" s="188">
        <v>25.584</v>
      </c>
      <c r="I404" s="189"/>
      <c r="J404" s="190">
        <f t="shared" si="170"/>
        <v>0</v>
      </c>
      <c r="K404" s="191"/>
      <c r="L404" s="36"/>
      <c r="M404" s="192" t="s">
        <v>1</v>
      </c>
      <c r="N404" s="193" t="s">
        <v>38</v>
      </c>
      <c r="O404" s="68"/>
      <c r="P404" s="194">
        <f t="shared" si="171"/>
        <v>0</v>
      </c>
      <c r="Q404" s="194">
        <v>0</v>
      </c>
      <c r="R404" s="194">
        <f t="shared" si="172"/>
        <v>0</v>
      </c>
      <c r="S404" s="194">
        <v>0</v>
      </c>
      <c r="T404" s="195">
        <f t="shared" si="17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6" t="s">
        <v>215</v>
      </c>
      <c r="AT404" s="196" t="s">
        <v>153</v>
      </c>
      <c r="AU404" s="196" t="s">
        <v>83</v>
      </c>
      <c r="AY404" s="14" t="s">
        <v>151</v>
      </c>
      <c r="BE404" s="197">
        <f t="shared" si="174"/>
        <v>0</v>
      </c>
      <c r="BF404" s="197">
        <f t="shared" si="175"/>
        <v>0</v>
      </c>
      <c r="BG404" s="197">
        <f t="shared" si="176"/>
        <v>0</v>
      </c>
      <c r="BH404" s="197">
        <f t="shared" si="177"/>
        <v>0</v>
      </c>
      <c r="BI404" s="197">
        <f t="shared" si="178"/>
        <v>0</v>
      </c>
      <c r="BJ404" s="14" t="s">
        <v>81</v>
      </c>
      <c r="BK404" s="197">
        <f t="shared" si="179"/>
        <v>0</v>
      </c>
      <c r="BL404" s="14" t="s">
        <v>215</v>
      </c>
      <c r="BM404" s="196" t="s">
        <v>1055</v>
      </c>
    </row>
    <row r="405" spans="1:65" s="2" customFormat="1" ht="21.75" customHeight="1">
      <c r="A405" s="31"/>
      <c r="B405" s="32"/>
      <c r="C405" s="184" t="s">
        <v>592</v>
      </c>
      <c r="D405" s="184" t="s">
        <v>153</v>
      </c>
      <c r="E405" s="185" t="s">
        <v>1056</v>
      </c>
      <c r="F405" s="186" t="s">
        <v>1057</v>
      </c>
      <c r="G405" s="187" t="s">
        <v>287</v>
      </c>
      <c r="H405" s="188">
        <v>1</v>
      </c>
      <c r="I405" s="189"/>
      <c r="J405" s="190">
        <f t="shared" si="170"/>
        <v>0</v>
      </c>
      <c r="K405" s="191"/>
      <c r="L405" s="36"/>
      <c r="M405" s="192" t="s">
        <v>1</v>
      </c>
      <c r="N405" s="193" t="s">
        <v>38</v>
      </c>
      <c r="O405" s="68"/>
      <c r="P405" s="194">
        <f t="shared" si="171"/>
        <v>0</v>
      </c>
      <c r="Q405" s="194">
        <v>0</v>
      </c>
      <c r="R405" s="194">
        <f t="shared" si="172"/>
        <v>0</v>
      </c>
      <c r="S405" s="194">
        <v>0</v>
      </c>
      <c r="T405" s="195">
        <f t="shared" si="17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215</v>
      </c>
      <c r="AT405" s="196" t="s">
        <v>153</v>
      </c>
      <c r="AU405" s="196" t="s">
        <v>83</v>
      </c>
      <c r="AY405" s="14" t="s">
        <v>151</v>
      </c>
      <c r="BE405" s="197">
        <f t="shared" si="174"/>
        <v>0</v>
      </c>
      <c r="BF405" s="197">
        <f t="shared" si="175"/>
        <v>0</v>
      </c>
      <c r="BG405" s="197">
        <f t="shared" si="176"/>
        <v>0</v>
      </c>
      <c r="BH405" s="197">
        <f t="shared" si="177"/>
        <v>0</v>
      </c>
      <c r="BI405" s="197">
        <f t="shared" si="178"/>
        <v>0</v>
      </c>
      <c r="BJ405" s="14" t="s">
        <v>81</v>
      </c>
      <c r="BK405" s="197">
        <f t="shared" si="179"/>
        <v>0</v>
      </c>
      <c r="BL405" s="14" t="s">
        <v>215</v>
      </c>
      <c r="BM405" s="196" t="s">
        <v>1058</v>
      </c>
    </row>
    <row r="406" spans="1:65" s="2" customFormat="1" ht="16.5" customHeight="1">
      <c r="A406" s="31"/>
      <c r="B406" s="32"/>
      <c r="C406" s="198" t="s">
        <v>1059</v>
      </c>
      <c r="D406" s="198" t="s">
        <v>323</v>
      </c>
      <c r="E406" s="199" t="s">
        <v>1060</v>
      </c>
      <c r="F406" s="200" t="s">
        <v>1061</v>
      </c>
      <c r="G406" s="201" t="s">
        <v>287</v>
      </c>
      <c r="H406" s="202">
        <v>1</v>
      </c>
      <c r="I406" s="203"/>
      <c r="J406" s="204">
        <f t="shared" si="170"/>
        <v>0</v>
      </c>
      <c r="K406" s="205"/>
      <c r="L406" s="206"/>
      <c r="M406" s="207" t="s">
        <v>1</v>
      </c>
      <c r="N406" s="208" t="s">
        <v>38</v>
      </c>
      <c r="O406" s="68"/>
      <c r="P406" s="194">
        <f t="shared" si="171"/>
        <v>0</v>
      </c>
      <c r="Q406" s="194">
        <v>3.2000000000000002E-3</v>
      </c>
      <c r="R406" s="194">
        <f t="shared" si="172"/>
        <v>3.2000000000000002E-3</v>
      </c>
      <c r="S406" s="194">
        <v>0</v>
      </c>
      <c r="T406" s="195">
        <f t="shared" si="17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6" t="s">
        <v>198</v>
      </c>
      <c r="AT406" s="196" t="s">
        <v>323</v>
      </c>
      <c r="AU406" s="196" t="s">
        <v>83</v>
      </c>
      <c r="AY406" s="14" t="s">
        <v>151</v>
      </c>
      <c r="BE406" s="197">
        <f t="shared" si="174"/>
        <v>0</v>
      </c>
      <c r="BF406" s="197">
        <f t="shared" si="175"/>
        <v>0</v>
      </c>
      <c r="BG406" s="197">
        <f t="shared" si="176"/>
        <v>0</v>
      </c>
      <c r="BH406" s="197">
        <f t="shared" si="177"/>
        <v>0</v>
      </c>
      <c r="BI406" s="197">
        <f t="shared" si="178"/>
        <v>0</v>
      </c>
      <c r="BJ406" s="14" t="s">
        <v>81</v>
      </c>
      <c r="BK406" s="197">
        <f t="shared" si="179"/>
        <v>0</v>
      </c>
      <c r="BL406" s="14" t="s">
        <v>215</v>
      </c>
      <c r="BM406" s="196" t="s">
        <v>1062</v>
      </c>
    </row>
    <row r="407" spans="1:65" s="2" customFormat="1" ht="24.15" customHeight="1">
      <c r="A407" s="31"/>
      <c r="B407" s="32"/>
      <c r="C407" s="184" t="s">
        <v>596</v>
      </c>
      <c r="D407" s="184" t="s">
        <v>153</v>
      </c>
      <c r="E407" s="185" t="s">
        <v>1063</v>
      </c>
      <c r="F407" s="186" t="s">
        <v>1064</v>
      </c>
      <c r="G407" s="187" t="s">
        <v>804</v>
      </c>
      <c r="H407" s="188">
        <v>1</v>
      </c>
      <c r="I407" s="189"/>
      <c r="J407" s="190">
        <f t="shared" si="170"/>
        <v>0</v>
      </c>
      <c r="K407" s="191"/>
      <c r="L407" s="36"/>
      <c r="M407" s="192" t="s">
        <v>1</v>
      </c>
      <c r="N407" s="193" t="s">
        <v>38</v>
      </c>
      <c r="O407" s="68"/>
      <c r="P407" s="194">
        <f t="shared" si="171"/>
        <v>0</v>
      </c>
      <c r="Q407" s="194">
        <v>0</v>
      </c>
      <c r="R407" s="194">
        <f t="shared" si="172"/>
        <v>0</v>
      </c>
      <c r="S407" s="194">
        <v>0</v>
      </c>
      <c r="T407" s="195">
        <f t="shared" si="17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215</v>
      </c>
      <c r="AT407" s="196" t="s">
        <v>153</v>
      </c>
      <c r="AU407" s="196" t="s">
        <v>83</v>
      </c>
      <c r="AY407" s="14" t="s">
        <v>151</v>
      </c>
      <c r="BE407" s="197">
        <f t="shared" si="174"/>
        <v>0</v>
      </c>
      <c r="BF407" s="197">
        <f t="shared" si="175"/>
        <v>0</v>
      </c>
      <c r="BG407" s="197">
        <f t="shared" si="176"/>
        <v>0</v>
      </c>
      <c r="BH407" s="197">
        <f t="shared" si="177"/>
        <v>0</v>
      </c>
      <c r="BI407" s="197">
        <f t="shared" si="178"/>
        <v>0</v>
      </c>
      <c r="BJ407" s="14" t="s">
        <v>81</v>
      </c>
      <c r="BK407" s="197">
        <f t="shared" si="179"/>
        <v>0</v>
      </c>
      <c r="BL407" s="14" t="s">
        <v>215</v>
      </c>
      <c r="BM407" s="196" t="s">
        <v>1065</v>
      </c>
    </row>
    <row r="408" spans="1:65" s="2" customFormat="1" ht="24.15" customHeight="1">
      <c r="A408" s="31"/>
      <c r="B408" s="32"/>
      <c r="C408" s="184" t="s">
        <v>1066</v>
      </c>
      <c r="D408" s="184" t="s">
        <v>153</v>
      </c>
      <c r="E408" s="185" t="s">
        <v>1067</v>
      </c>
      <c r="F408" s="186" t="s">
        <v>1068</v>
      </c>
      <c r="G408" s="187" t="s">
        <v>804</v>
      </c>
      <c r="H408" s="188">
        <v>1</v>
      </c>
      <c r="I408" s="189"/>
      <c r="J408" s="190">
        <f t="shared" si="170"/>
        <v>0</v>
      </c>
      <c r="K408" s="191"/>
      <c r="L408" s="36"/>
      <c r="M408" s="192" t="s">
        <v>1</v>
      </c>
      <c r="N408" s="193" t="s">
        <v>38</v>
      </c>
      <c r="O408" s="68"/>
      <c r="P408" s="194">
        <f t="shared" si="171"/>
        <v>0</v>
      </c>
      <c r="Q408" s="194">
        <v>0</v>
      </c>
      <c r="R408" s="194">
        <f t="shared" si="172"/>
        <v>0</v>
      </c>
      <c r="S408" s="194">
        <v>0</v>
      </c>
      <c r="T408" s="195">
        <f t="shared" si="17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6" t="s">
        <v>215</v>
      </c>
      <c r="AT408" s="196" t="s">
        <v>153</v>
      </c>
      <c r="AU408" s="196" t="s">
        <v>83</v>
      </c>
      <c r="AY408" s="14" t="s">
        <v>151</v>
      </c>
      <c r="BE408" s="197">
        <f t="shared" si="174"/>
        <v>0</v>
      </c>
      <c r="BF408" s="197">
        <f t="shared" si="175"/>
        <v>0</v>
      </c>
      <c r="BG408" s="197">
        <f t="shared" si="176"/>
        <v>0</v>
      </c>
      <c r="BH408" s="197">
        <f t="shared" si="177"/>
        <v>0</v>
      </c>
      <c r="BI408" s="197">
        <f t="shared" si="178"/>
        <v>0</v>
      </c>
      <c r="BJ408" s="14" t="s">
        <v>81</v>
      </c>
      <c r="BK408" s="197">
        <f t="shared" si="179"/>
        <v>0</v>
      </c>
      <c r="BL408" s="14" t="s">
        <v>215</v>
      </c>
      <c r="BM408" s="196" t="s">
        <v>1069</v>
      </c>
    </row>
    <row r="409" spans="1:65" s="2" customFormat="1" ht="24.15" customHeight="1">
      <c r="A409" s="31"/>
      <c r="B409" s="32"/>
      <c r="C409" s="184" t="s">
        <v>600</v>
      </c>
      <c r="D409" s="184" t="s">
        <v>153</v>
      </c>
      <c r="E409" s="185" t="s">
        <v>1070</v>
      </c>
      <c r="F409" s="186" t="s">
        <v>1071</v>
      </c>
      <c r="G409" s="187" t="s">
        <v>192</v>
      </c>
      <c r="H409" s="188">
        <v>2.4E-2</v>
      </c>
      <c r="I409" s="189"/>
      <c r="J409" s="190">
        <f t="shared" si="170"/>
        <v>0</v>
      </c>
      <c r="K409" s="191"/>
      <c r="L409" s="36"/>
      <c r="M409" s="192" t="s">
        <v>1</v>
      </c>
      <c r="N409" s="193" t="s">
        <v>38</v>
      </c>
      <c r="O409" s="68"/>
      <c r="P409" s="194">
        <f t="shared" si="171"/>
        <v>0</v>
      </c>
      <c r="Q409" s="194">
        <v>0</v>
      </c>
      <c r="R409" s="194">
        <f t="shared" si="172"/>
        <v>0</v>
      </c>
      <c r="S409" s="194">
        <v>0</v>
      </c>
      <c r="T409" s="195">
        <f t="shared" si="17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215</v>
      </c>
      <c r="AT409" s="196" t="s">
        <v>153</v>
      </c>
      <c r="AU409" s="196" t="s">
        <v>83</v>
      </c>
      <c r="AY409" s="14" t="s">
        <v>151</v>
      </c>
      <c r="BE409" s="197">
        <f t="shared" si="174"/>
        <v>0</v>
      </c>
      <c r="BF409" s="197">
        <f t="shared" si="175"/>
        <v>0</v>
      </c>
      <c r="BG409" s="197">
        <f t="shared" si="176"/>
        <v>0</v>
      </c>
      <c r="BH409" s="197">
        <f t="shared" si="177"/>
        <v>0</v>
      </c>
      <c r="BI409" s="197">
        <f t="shared" si="178"/>
        <v>0</v>
      </c>
      <c r="BJ409" s="14" t="s">
        <v>81</v>
      </c>
      <c r="BK409" s="197">
        <f t="shared" si="179"/>
        <v>0</v>
      </c>
      <c r="BL409" s="14" t="s">
        <v>215</v>
      </c>
      <c r="BM409" s="196" t="s">
        <v>1072</v>
      </c>
    </row>
    <row r="410" spans="1:65" s="12" customFormat="1" ht="22.8" customHeight="1">
      <c r="B410" s="168"/>
      <c r="C410" s="169"/>
      <c r="D410" s="170" t="s">
        <v>72</v>
      </c>
      <c r="E410" s="182" t="s">
        <v>1073</v>
      </c>
      <c r="F410" s="182" t="s">
        <v>1074</v>
      </c>
      <c r="G410" s="169"/>
      <c r="H410" s="169"/>
      <c r="I410" s="172"/>
      <c r="J410" s="183">
        <f>BK410</f>
        <v>0</v>
      </c>
      <c r="K410" s="169"/>
      <c r="L410" s="174"/>
      <c r="M410" s="175"/>
      <c r="N410" s="176"/>
      <c r="O410" s="176"/>
      <c r="P410" s="177">
        <f>SUM(P411:P440)</f>
        <v>0</v>
      </c>
      <c r="Q410" s="176"/>
      <c r="R410" s="177">
        <f>SUM(R411:R440)</f>
        <v>1.4680305500000002</v>
      </c>
      <c r="S410" s="176"/>
      <c r="T410" s="178">
        <f>SUM(T411:T440)</f>
        <v>0</v>
      </c>
      <c r="AR410" s="179" t="s">
        <v>83</v>
      </c>
      <c r="AT410" s="180" t="s">
        <v>72</v>
      </c>
      <c r="AU410" s="180" t="s">
        <v>81</v>
      </c>
      <c r="AY410" s="179" t="s">
        <v>151</v>
      </c>
      <c r="BK410" s="181">
        <f>SUM(BK411:BK440)</f>
        <v>0</v>
      </c>
    </row>
    <row r="411" spans="1:65" s="2" customFormat="1" ht="16.5" customHeight="1">
      <c r="A411" s="31"/>
      <c r="B411" s="32"/>
      <c r="C411" s="184" t="s">
        <v>1075</v>
      </c>
      <c r="D411" s="184" t="s">
        <v>153</v>
      </c>
      <c r="E411" s="185" t="s">
        <v>1076</v>
      </c>
      <c r="F411" s="186" t="s">
        <v>1077</v>
      </c>
      <c r="G411" s="187" t="s">
        <v>287</v>
      </c>
      <c r="H411" s="188">
        <v>1</v>
      </c>
      <c r="I411" s="189"/>
      <c r="J411" s="190">
        <f t="shared" ref="J411:J440" si="180">ROUND(I411*H411,2)</f>
        <v>0</v>
      </c>
      <c r="K411" s="191"/>
      <c r="L411" s="36"/>
      <c r="M411" s="192" t="s">
        <v>1</v>
      </c>
      <c r="N411" s="193" t="s">
        <v>38</v>
      </c>
      <c r="O411" s="68"/>
      <c r="P411" s="194">
        <f t="shared" ref="P411:P440" si="181">O411*H411</f>
        <v>0</v>
      </c>
      <c r="Q411" s="194">
        <v>4.4000000000000002E-4</v>
      </c>
      <c r="R411" s="194">
        <f t="shared" ref="R411:R440" si="182">Q411*H411</f>
        <v>4.4000000000000002E-4</v>
      </c>
      <c r="S411" s="194">
        <v>0</v>
      </c>
      <c r="T411" s="195">
        <f t="shared" ref="T411:T440" si="183">S411*H411</f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215</v>
      </c>
      <c r="AT411" s="196" t="s">
        <v>153</v>
      </c>
      <c r="AU411" s="196" t="s">
        <v>83</v>
      </c>
      <c r="AY411" s="14" t="s">
        <v>151</v>
      </c>
      <c r="BE411" s="197">
        <f t="shared" ref="BE411:BE440" si="184">IF(N411="základní",J411,0)</f>
        <v>0</v>
      </c>
      <c r="BF411" s="197">
        <f t="shared" ref="BF411:BF440" si="185">IF(N411="snížená",J411,0)</f>
        <v>0</v>
      </c>
      <c r="BG411" s="197">
        <f t="shared" ref="BG411:BG440" si="186">IF(N411="zákl. přenesená",J411,0)</f>
        <v>0</v>
      </c>
      <c r="BH411" s="197">
        <f t="shared" ref="BH411:BH440" si="187">IF(N411="sníž. přenesená",J411,0)</f>
        <v>0</v>
      </c>
      <c r="BI411" s="197">
        <f t="shared" ref="BI411:BI440" si="188">IF(N411="nulová",J411,0)</f>
        <v>0</v>
      </c>
      <c r="BJ411" s="14" t="s">
        <v>81</v>
      </c>
      <c r="BK411" s="197">
        <f t="shared" ref="BK411:BK440" si="189">ROUND(I411*H411,2)</f>
        <v>0</v>
      </c>
      <c r="BL411" s="14" t="s">
        <v>215</v>
      </c>
      <c r="BM411" s="196" t="s">
        <v>1078</v>
      </c>
    </row>
    <row r="412" spans="1:65" s="2" customFormat="1" ht="37.799999999999997" customHeight="1">
      <c r="A412" s="31"/>
      <c r="B412" s="32"/>
      <c r="C412" s="198" t="s">
        <v>604</v>
      </c>
      <c r="D412" s="198" t="s">
        <v>323</v>
      </c>
      <c r="E412" s="199" t="s">
        <v>1079</v>
      </c>
      <c r="F412" s="200" t="s">
        <v>1080</v>
      </c>
      <c r="G412" s="201" t="s">
        <v>287</v>
      </c>
      <c r="H412" s="202">
        <v>1</v>
      </c>
      <c r="I412" s="203"/>
      <c r="J412" s="204">
        <f t="shared" si="180"/>
        <v>0</v>
      </c>
      <c r="K412" s="205"/>
      <c r="L412" s="206"/>
      <c r="M412" s="207" t="s">
        <v>1</v>
      </c>
      <c r="N412" s="208" t="s">
        <v>38</v>
      </c>
      <c r="O412" s="68"/>
      <c r="P412" s="194">
        <f t="shared" si="181"/>
        <v>0</v>
      </c>
      <c r="Q412" s="194">
        <v>0.03</v>
      </c>
      <c r="R412" s="194">
        <f t="shared" si="182"/>
        <v>0.03</v>
      </c>
      <c r="S412" s="194">
        <v>0</v>
      </c>
      <c r="T412" s="195">
        <f t="shared" si="18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6" t="s">
        <v>198</v>
      </c>
      <c r="AT412" s="196" t="s">
        <v>323</v>
      </c>
      <c r="AU412" s="196" t="s">
        <v>83</v>
      </c>
      <c r="AY412" s="14" t="s">
        <v>151</v>
      </c>
      <c r="BE412" s="197">
        <f t="shared" si="184"/>
        <v>0</v>
      </c>
      <c r="BF412" s="197">
        <f t="shared" si="185"/>
        <v>0</v>
      </c>
      <c r="BG412" s="197">
        <f t="shared" si="186"/>
        <v>0</v>
      </c>
      <c r="BH412" s="197">
        <f t="shared" si="187"/>
        <v>0</v>
      </c>
      <c r="BI412" s="197">
        <f t="shared" si="188"/>
        <v>0</v>
      </c>
      <c r="BJ412" s="14" t="s">
        <v>81</v>
      </c>
      <c r="BK412" s="197">
        <f t="shared" si="189"/>
        <v>0</v>
      </c>
      <c r="BL412" s="14" t="s">
        <v>215</v>
      </c>
      <c r="BM412" s="196" t="s">
        <v>1081</v>
      </c>
    </row>
    <row r="413" spans="1:65" s="2" customFormat="1" ht="24.15" customHeight="1">
      <c r="A413" s="31"/>
      <c r="B413" s="32"/>
      <c r="C413" s="184" t="s">
        <v>1082</v>
      </c>
      <c r="D413" s="184" t="s">
        <v>153</v>
      </c>
      <c r="E413" s="185" t="s">
        <v>1083</v>
      </c>
      <c r="F413" s="186" t="s">
        <v>1084</v>
      </c>
      <c r="G413" s="187" t="s">
        <v>197</v>
      </c>
      <c r="H413" s="188">
        <v>32.573999999999998</v>
      </c>
      <c r="I413" s="189"/>
      <c r="J413" s="190">
        <f t="shared" si="180"/>
        <v>0</v>
      </c>
      <c r="K413" s="191"/>
      <c r="L413" s="36"/>
      <c r="M413" s="192" t="s">
        <v>1</v>
      </c>
      <c r="N413" s="193" t="s">
        <v>38</v>
      </c>
      <c r="O413" s="68"/>
      <c r="P413" s="194">
        <f t="shared" si="181"/>
        <v>0</v>
      </c>
      <c r="Q413" s="194">
        <v>0</v>
      </c>
      <c r="R413" s="194">
        <f t="shared" si="182"/>
        <v>0</v>
      </c>
      <c r="S413" s="194">
        <v>0</v>
      </c>
      <c r="T413" s="195">
        <f t="shared" si="18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215</v>
      </c>
      <c r="AT413" s="196" t="s">
        <v>153</v>
      </c>
      <c r="AU413" s="196" t="s">
        <v>83</v>
      </c>
      <c r="AY413" s="14" t="s">
        <v>151</v>
      </c>
      <c r="BE413" s="197">
        <f t="shared" si="184"/>
        <v>0</v>
      </c>
      <c r="BF413" s="197">
        <f t="shared" si="185"/>
        <v>0</v>
      </c>
      <c r="BG413" s="197">
        <f t="shared" si="186"/>
        <v>0</v>
      </c>
      <c r="BH413" s="197">
        <f t="shared" si="187"/>
        <v>0</v>
      </c>
      <c r="BI413" s="197">
        <f t="shared" si="188"/>
        <v>0</v>
      </c>
      <c r="BJ413" s="14" t="s">
        <v>81</v>
      </c>
      <c r="BK413" s="197">
        <f t="shared" si="189"/>
        <v>0</v>
      </c>
      <c r="BL413" s="14" t="s">
        <v>215</v>
      </c>
      <c r="BM413" s="196" t="s">
        <v>1085</v>
      </c>
    </row>
    <row r="414" spans="1:65" s="2" customFormat="1" ht="24.15" customHeight="1">
      <c r="A414" s="31"/>
      <c r="B414" s="32"/>
      <c r="C414" s="198" t="s">
        <v>608</v>
      </c>
      <c r="D414" s="198" t="s">
        <v>323</v>
      </c>
      <c r="E414" s="199" t="s">
        <v>1086</v>
      </c>
      <c r="F414" s="200" t="s">
        <v>1087</v>
      </c>
      <c r="G414" s="201" t="s">
        <v>197</v>
      </c>
      <c r="H414" s="202">
        <v>5.04</v>
      </c>
      <c r="I414" s="203"/>
      <c r="J414" s="204">
        <f t="shared" si="180"/>
        <v>0</v>
      </c>
      <c r="K414" s="205"/>
      <c r="L414" s="206"/>
      <c r="M414" s="207" t="s">
        <v>1</v>
      </c>
      <c r="N414" s="208" t="s">
        <v>38</v>
      </c>
      <c r="O414" s="68"/>
      <c r="P414" s="194">
        <f t="shared" si="181"/>
        <v>0</v>
      </c>
      <c r="Q414" s="194">
        <v>3.4720000000000001E-2</v>
      </c>
      <c r="R414" s="194">
        <f t="shared" si="182"/>
        <v>0.1749888</v>
      </c>
      <c r="S414" s="194">
        <v>0</v>
      </c>
      <c r="T414" s="195">
        <f t="shared" si="18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6" t="s">
        <v>181</v>
      </c>
      <c r="AT414" s="196" t="s">
        <v>323</v>
      </c>
      <c r="AU414" s="196" t="s">
        <v>83</v>
      </c>
      <c r="AY414" s="14" t="s">
        <v>151</v>
      </c>
      <c r="BE414" s="197">
        <f t="shared" si="184"/>
        <v>0</v>
      </c>
      <c r="BF414" s="197">
        <f t="shared" si="185"/>
        <v>0</v>
      </c>
      <c r="BG414" s="197">
        <f t="shared" si="186"/>
        <v>0</v>
      </c>
      <c r="BH414" s="197">
        <f t="shared" si="187"/>
        <v>0</v>
      </c>
      <c r="BI414" s="197">
        <f t="shared" si="188"/>
        <v>0</v>
      </c>
      <c r="BJ414" s="14" t="s">
        <v>81</v>
      </c>
      <c r="BK414" s="197">
        <f t="shared" si="189"/>
        <v>0</v>
      </c>
      <c r="BL414" s="14" t="s">
        <v>157</v>
      </c>
      <c r="BM414" s="196" t="s">
        <v>1088</v>
      </c>
    </row>
    <row r="415" spans="1:65" s="2" customFormat="1" ht="24.15" customHeight="1">
      <c r="A415" s="31"/>
      <c r="B415" s="32"/>
      <c r="C415" s="198" t="s">
        <v>1089</v>
      </c>
      <c r="D415" s="198" t="s">
        <v>323</v>
      </c>
      <c r="E415" s="199" t="s">
        <v>1090</v>
      </c>
      <c r="F415" s="200" t="s">
        <v>1091</v>
      </c>
      <c r="G415" s="201" t="s">
        <v>197</v>
      </c>
      <c r="H415" s="202">
        <v>27.533999999999999</v>
      </c>
      <c r="I415" s="203"/>
      <c r="J415" s="204">
        <f t="shared" si="180"/>
        <v>0</v>
      </c>
      <c r="K415" s="205"/>
      <c r="L415" s="206"/>
      <c r="M415" s="207" t="s">
        <v>1</v>
      </c>
      <c r="N415" s="208" t="s">
        <v>38</v>
      </c>
      <c r="O415" s="68"/>
      <c r="P415" s="194">
        <f t="shared" si="181"/>
        <v>0</v>
      </c>
      <c r="Q415" s="194">
        <v>2.87E-2</v>
      </c>
      <c r="R415" s="194">
        <f t="shared" si="182"/>
        <v>0.79022579999999998</v>
      </c>
      <c r="S415" s="194">
        <v>0</v>
      </c>
      <c r="T415" s="195">
        <f t="shared" si="18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181</v>
      </c>
      <c r="AT415" s="196" t="s">
        <v>323</v>
      </c>
      <c r="AU415" s="196" t="s">
        <v>83</v>
      </c>
      <c r="AY415" s="14" t="s">
        <v>151</v>
      </c>
      <c r="BE415" s="197">
        <f t="shared" si="184"/>
        <v>0</v>
      </c>
      <c r="BF415" s="197">
        <f t="shared" si="185"/>
        <v>0</v>
      </c>
      <c r="BG415" s="197">
        <f t="shared" si="186"/>
        <v>0</v>
      </c>
      <c r="BH415" s="197">
        <f t="shared" si="187"/>
        <v>0</v>
      </c>
      <c r="BI415" s="197">
        <f t="shared" si="188"/>
        <v>0</v>
      </c>
      <c r="BJ415" s="14" t="s">
        <v>81</v>
      </c>
      <c r="BK415" s="197">
        <f t="shared" si="189"/>
        <v>0</v>
      </c>
      <c r="BL415" s="14" t="s">
        <v>157</v>
      </c>
      <c r="BM415" s="196" t="s">
        <v>1092</v>
      </c>
    </row>
    <row r="416" spans="1:65" s="2" customFormat="1" ht="24.15" customHeight="1">
      <c r="A416" s="31"/>
      <c r="B416" s="32"/>
      <c r="C416" s="184" t="s">
        <v>614</v>
      </c>
      <c r="D416" s="184" t="s">
        <v>153</v>
      </c>
      <c r="E416" s="185" t="s">
        <v>1093</v>
      </c>
      <c r="F416" s="186" t="s">
        <v>1094</v>
      </c>
      <c r="G416" s="187" t="s">
        <v>248</v>
      </c>
      <c r="H416" s="188">
        <v>20.904</v>
      </c>
      <c r="I416" s="189"/>
      <c r="J416" s="190">
        <f t="shared" si="180"/>
        <v>0</v>
      </c>
      <c r="K416" s="191"/>
      <c r="L416" s="36"/>
      <c r="M416" s="192" t="s">
        <v>1</v>
      </c>
      <c r="N416" s="193" t="s">
        <v>38</v>
      </c>
      <c r="O416" s="68"/>
      <c r="P416" s="194">
        <f t="shared" si="181"/>
        <v>0</v>
      </c>
      <c r="Q416" s="194">
        <v>0</v>
      </c>
      <c r="R416" s="194">
        <f t="shared" si="182"/>
        <v>0</v>
      </c>
      <c r="S416" s="194">
        <v>0</v>
      </c>
      <c r="T416" s="195">
        <f t="shared" si="18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6" t="s">
        <v>215</v>
      </c>
      <c r="AT416" s="196" t="s">
        <v>153</v>
      </c>
      <c r="AU416" s="196" t="s">
        <v>83</v>
      </c>
      <c r="AY416" s="14" t="s">
        <v>151</v>
      </c>
      <c r="BE416" s="197">
        <f t="shared" si="184"/>
        <v>0</v>
      </c>
      <c r="BF416" s="197">
        <f t="shared" si="185"/>
        <v>0</v>
      </c>
      <c r="BG416" s="197">
        <f t="shared" si="186"/>
        <v>0</v>
      </c>
      <c r="BH416" s="197">
        <f t="shared" si="187"/>
        <v>0</v>
      </c>
      <c r="BI416" s="197">
        <f t="shared" si="188"/>
        <v>0</v>
      </c>
      <c r="BJ416" s="14" t="s">
        <v>81</v>
      </c>
      <c r="BK416" s="197">
        <f t="shared" si="189"/>
        <v>0</v>
      </c>
      <c r="BL416" s="14" t="s">
        <v>215</v>
      </c>
      <c r="BM416" s="196" t="s">
        <v>1095</v>
      </c>
    </row>
    <row r="417" spans="1:65" s="2" customFormat="1" ht="21.75" customHeight="1">
      <c r="A417" s="31"/>
      <c r="B417" s="32"/>
      <c r="C417" s="198" t="s">
        <v>1096</v>
      </c>
      <c r="D417" s="198" t="s">
        <v>323</v>
      </c>
      <c r="E417" s="199" t="s">
        <v>1097</v>
      </c>
      <c r="F417" s="200" t="s">
        <v>1098</v>
      </c>
      <c r="G417" s="201" t="s">
        <v>248</v>
      </c>
      <c r="H417" s="202">
        <v>20.904</v>
      </c>
      <c r="I417" s="203"/>
      <c r="J417" s="204">
        <f t="shared" si="180"/>
        <v>0</v>
      </c>
      <c r="K417" s="205"/>
      <c r="L417" s="206"/>
      <c r="M417" s="207" t="s">
        <v>1</v>
      </c>
      <c r="N417" s="208" t="s">
        <v>38</v>
      </c>
      <c r="O417" s="68"/>
      <c r="P417" s="194">
        <f t="shared" si="181"/>
        <v>0</v>
      </c>
      <c r="Q417" s="194">
        <v>1.8E-3</v>
      </c>
      <c r="R417" s="194">
        <f t="shared" si="182"/>
        <v>3.76272E-2</v>
      </c>
      <c r="S417" s="194">
        <v>0</v>
      </c>
      <c r="T417" s="195">
        <f t="shared" si="18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181</v>
      </c>
      <c r="AT417" s="196" t="s">
        <v>323</v>
      </c>
      <c r="AU417" s="196" t="s">
        <v>83</v>
      </c>
      <c r="AY417" s="14" t="s">
        <v>151</v>
      </c>
      <c r="BE417" s="197">
        <f t="shared" si="184"/>
        <v>0</v>
      </c>
      <c r="BF417" s="197">
        <f t="shared" si="185"/>
        <v>0</v>
      </c>
      <c r="BG417" s="197">
        <f t="shared" si="186"/>
        <v>0</v>
      </c>
      <c r="BH417" s="197">
        <f t="shared" si="187"/>
        <v>0</v>
      </c>
      <c r="BI417" s="197">
        <f t="shared" si="188"/>
        <v>0</v>
      </c>
      <c r="BJ417" s="14" t="s">
        <v>81</v>
      </c>
      <c r="BK417" s="197">
        <f t="shared" si="189"/>
        <v>0</v>
      </c>
      <c r="BL417" s="14" t="s">
        <v>157</v>
      </c>
      <c r="BM417" s="196" t="s">
        <v>1099</v>
      </c>
    </row>
    <row r="418" spans="1:65" s="2" customFormat="1" ht="16.5" customHeight="1">
      <c r="A418" s="31"/>
      <c r="B418" s="32"/>
      <c r="C418" s="198" t="s">
        <v>621</v>
      </c>
      <c r="D418" s="198" t="s">
        <v>323</v>
      </c>
      <c r="E418" s="199" t="s">
        <v>1100</v>
      </c>
      <c r="F418" s="200" t="s">
        <v>1101</v>
      </c>
      <c r="G418" s="201" t="s">
        <v>1102</v>
      </c>
      <c r="H418" s="202">
        <v>16</v>
      </c>
      <c r="I418" s="203"/>
      <c r="J418" s="204">
        <f t="shared" si="180"/>
        <v>0</v>
      </c>
      <c r="K418" s="205"/>
      <c r="L418" s="206"/>
      <c r="M418" s="207" t="s">
        <v>1</v>
      </c>
      <c r="N418" s="208" t="s">
        <v>38</v>
      </c>
      <c r="O418" s="68"/>
      <c r="P418" s="194">
        <f t="shared" si="181"/>
        <v>0</v>
      </c>
      <c r="Q418" s="194">
        <v>2.0000000000000001E-4</v>
      </c>
      <c r="R418" s="194">
        <f t="shared" si="182"/>
        <v>3.2000000000000002E-3</v>
      </c>
      <c r="S418" s="194">
        <v>0</v>
      </c>
      <c r="T418" s="195">
        <f t="shared" si="18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6" t="s">
        <v>181</v>
      </c>
      <c r="AT418" s="196" t="s">
        <v>323</v>
      </c>
      <c r="AU418" s="196" t="s">
        <v>83</v>
      </c>
      <c r="AY418" s="14" t="s">
        <v>151</v>
      </c>
      <c r="BE418" s="197">
        <f t="shared" si="184"/>
        <v>0</v>
      </c>
      <c r="BF418" s="197">
        <f t="shared" si="185"/>
        <v>0</v>
      </c>
      <c r="BG418" s="197">
        <f t="shared" si="186"/>
        <v>0</v>
      </c>
      <c r="BH418" s="197">
        <f t="shared" si="187"/>
        <v>0</v>
      </c>
      <c r="BI418" s="197">
        <f t="shared" si="188"/>
        <v>0</v>
      </c>
      <c r="BJ418" s="14" t="s">
        <v>81</v>
      </c>
      <c r="BK418" s="197">
        <f t="shared" si="189"/>
        <v>0</v>
      </c>
      <c r="BL418" s="14" t="s">
        <v>157</v>
      </c>
      <c r="BM418" s="196" t="s">
        <v>1103</v>
      </c>
    </row>
    <row r="419" spans="1:65" s="2" customFormat="1" ht="24.15" customHeight="1">
      <c r="A419" s="31"/>
      <c r="B419" s="32"/>
      <c r="C419" s="184" t="s">
        <v>1104</v>
      </c>
      <c r="D419" s="184" t="s">
        <v>153</v>
      </c>
      <c r="E419" s="185" t="s">
        <v>1105</v>
      </c>
      <c r="F419" s="186" t="s">
        <v>1106</v>
      </c>
      <c r="G419" s="187" t="s">
        <v>287</v>
      </c>
      <c r="H419" s="188">
        <v>5</v>
      </c>
      <c r="I419" s="189"/>
      <c r="J419" s="190">
        <f t="shared" si="180"/>
        <v>0</v>
      </c>
      <c r="K419" s="191"/>
      <c r="L419" s="36"/>
      <c r="M419" s="192" t="s">
        <v>1</v>
      </c>
      <c r="N419" s="193" t="s">
        <v>38</v>
      </c>
      <c r="O419" s="68"/>
      <c r="P419" s="194">
        <f t="shared" si="181"/>
        <v>0</v>
      </c>
      <c r="Q419" s="194">
        <v>0</v>
      </c>
      <c r="R419" s="194">
        <f t="shared" si="182"/>
        <v>0</v>
      </c>
      <c r="S419" s="194">
        <v>0</v>
      </c>
      <c r="T419" s="195">
        <f t="shared" si="18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215</v>
      </c>
      <c r="AT419" s="196" t="s">
        <v>153</v>
      </c>
      <c r="AU419" s="196" t="s">
        <v>83</v>
      </c>
      <c r="AY419" s="14" t="s">
        <v>151</v>
      </c>
      <c r="BE419" s="197">
        <f t="shared" si="184"/>
        <v>0</v>
      </c>
      <c r="BF419" s="197">
        <f t="shared" si="185"/>
        <v>0</v>
      </c>
      <c r="BG419" s="197">
        <f t="shared" si="186"/>
        <v>0</v>
      </c>
      <c r="BH419" s="197">
        <f t="shared" si="187"/>
        <v>0</v>
      </c>
      <c r="BI419" s="197">
        <f t="shared" si="188"/>
        <v>0</v>
      </c>
      <c r="BJ419" s="14" t="s">
        <v>81</v>
      </c>
      <c r="BK419" s="197">
        <f t="shared" si="189"/>
        <v>0</v>
      </c>
      <c r="BL419" s="14" t="s">
        <v>215</v>
      </c>
      <c r="BM419" s="196" t="s">
        <v>1107</v>
      </c>
    </row>
    <row r="420" spans="1:65" s="2" customFormat="1" ht="24.15" customHeight="1">
      <c r="A420" s="31"/>
      <c r="B420" s="32"/>
      <c r="C420" s="198" t="s">
        <v>625</v>
      </c>
      <c r="D420" s="198" t="s">
        <v>323</v>
      </c>
      <c r="E420" s="199" t="s">
        <v>1108</v>
      </c>
      <c r="F420" s="200" t="s">
        <v>1109</v>
      </c>
      <c r="G420" s="201" t="s">
        <v>287</v>
      </c>
      <c r="H420" s="202">
        <v>3</v>
      </c>
      <c r="I420" s="203"/>
      <c r="J420" s="204">
        <f t="shared" si="180"/>
        <v>0</v>
      </c>
      <c r="K420" s="205"/>
      <c r="L420" s="206"/>
      <c r="M420" s="207" t="s">
        <v>1</v>
      </c>
      <c r="N420" s="208" t="s">
        <v>38</v>
      </c>
      <c r="O420" s="68"/>
      <c r="P420" s="194">
        <f t="shared" si="181"/>
        <v>0</v>
      </c>
      <c r="Q420" s="194">
        <v>1.7500000000000002E-2</v>
      </c>
      <c r="R420" s="194">
        <f t="shared" si="182"/>
        <v>5.2500000000000005E-2</v>
      </c>
      <c r="S420" s="194">
        <v>0</v>
      </c>
      <c r="T420" s="195">
        <f t="shared" si="183"/>
        <v>0</v>
      </c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R420" s="196" t="s">
        <v>181</v>
      </c>
      <c r="AT420" s="196" t="s">
        <v>323</v>
      </c>
      <c r="AU420" s="196" t="s">
        <v>83</v>
      </c>
      <c r="AY420" s="14" t="s">
        <v>151</v>
      </c>
      <c r="BE420" s="197">
        <f t="shared" si="184"/>
        <v>0</v>
      </c>
      <c r="BF420" s="197">
        <f t="shared" si="185"/>
        <v>0</v>
      </c>
      <c r="BG420" s="197">
        <f t="shared" si="186"/>
        <v>0</v>
      </c>
      <c r="BH420" s="197">
        <f t="shared" si="187"/>
        <v>0</v>
      </c>
      <c r="BI420" s="197">
        <f t="shared" si="188"/>
        <v>0</v>
      </c>
      <c r="BJ420" s="14" t="s">
        <v>81</v>
      </c>
      <c r="BK420" s="197">
        <f t="shared" si="189"/>
        <v>0</v>
      </c>
      <c r="BL420" s="14" t="s">
        <v>157</v>
      </c>
      <c r="BM420" s="196" t="s">
        <v>1110</v>
      </c>
    </row>
    <row r="421" spans="1:65" s="2" customFormat="1" ht="24.15" customHeight="1">
      <c r="A421" s="31"/>
      <c r="B421" s="32"/>
      <c r="C421" s="198" t="s">
        <v>1111</v>
      </c>
      <c r="D421" s="198" t="s">
        <v>323</v>
      </c>
      <c r="E421" s="199" t="s">
        <v>1112</v>
      </c>
      <c r="F421" s="200" t="s">
        <v>1113</v>
      </c>
      <c r="G421" s="201" t="s">
        <v>287</v>
      </c>
      <c r="H421" s="202">
        <v>1</v>
      </c>
      <c r="I421" s="203"/>
      <c r="J421" s="204">
        <f t="shared" si="180"/>
        <v>0</v>
      </c>
      <c r="K421" s="205"/>
      <c r="L421" s="206"/>
      <c r="M421" s="207" t="s">
        <v>1</v>
      </c>
      <c r="N421" s="208" t="s">
        <v>38</v>
      </c>
      <c r="O421" s="68"/>
      <c r="P421" s="194">
        <f t="shared" si="181"/>
        <v>0</v>
      </c>
      <c r="Q421" s="194">
        <v>1.95E-2</v>
      </c>
      <c r="R421" s="194">
        <f t="shared" si="182"/>
        <v>1.95E-2</v>
      </c>
      <c r="S421" s="194">
        <v>0</v>
      </c>
      <c r="T421" s="195">
        <f t="shared" si="183"/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181</v>
      </c>
      <c r="AT421" s="196" t="s">
        <v>323</v>
      </c>
      <c r="AU421" s="196" t="s">
        <v>83</v>
      </c>
      <c r="AY421" s="14" t="s">
        <v>151</v>
      </c>
      <c r="BE421" s="197">
        <f t="shared" si="184"/>
        <v>0</v>
      </c>
      <c r="BF421" s="197">
        <f t="shared" si="185"/>
        <v>0</v>
      </c>
      <c r="BG421" s="197">
        <f t="shared" si="186"/>
        <v>0</v>
      </c>
      <c r="BH421" s="197">
        <f t="shared" si="187"/>
        <v>0</v>
      </c>
      <c r="BI421" s="197">
        <f t="shared" si="188"/>
        <v>0</v>
      </c>
      <c r="BJ421" s="14" t="s">
        <v>81</v>
      </c>
      <c r="BK421" s="197">
        <f t="shared" si="189"/>
        <v>0</v>
      </c>
      <c r="BL421" s="14" t="s">
        <v>157</v>
      </c>
      <c r="BM421" s="196" t="s">
        <v>1114</v>
      </c>
    </row>
    <row r="422" spans="1:65" s="2" customFormat="1" ht="24.15" customHeight="1">
      <c r="A422" s="31"/>
      <c r="B422" s="32"/>
      <c r="C422" s="198" t="s">
        <v>1115</v>
      </c>
      <c r="D422" s="198" t="s">
        <v>323</v>
      </c>
      <c r="E422" s="199" t="s">
        <v>1116</v>
      </c>
      <c r="F422" s="200" t="s">
        <v>1117</v>
      </c>
      <c r="G422" s="201" t="s">
        <v>287</v>
      </c>
      <c r="H422" s="202">
        <v>1</v>
      </c>
      <c r="I422" s="203"/>
      <c r="J422" s="204">
        <f t="shared" si="180"/>
        <v>0</v>
      </c>
      <c r="K422" s="205"/>
      <c r="L422" s="206"/>
      <c r="M422" s="207" t="s">
        <v>1</v>
      </c>
      <c r="N422" s="208" t="s">
        <v>38</v>
      </c>
      <c r="O422" s="68"/>
      <c r="P422" s="194">
        <f t="shared" si="181"/>
        <v>0</v>
      </c>
      <c r="Q422" s="194">
        <v>2.0500000000000001E-2</v>
      </c>
      <c r="R422" s="194">
        <f t="shared" si="182"/>
        <v>2.0500000000000001E-2</v>
      </c>
      <c r="S422" s="194">
        <v>0</v>
      </c>
      <c r="T422" s="195">
        <f t="shared" si="18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6" t="s">
        <v>181</v>
      </c>
      <c r="AT422" s="196" t="s">
        <v>323</v>
      </c>
      <c r="AU422" s="196" t="s">
        <v>83</v>
      </c>
      <c r="AY422" s="14" t="s">
        <v>151</v>
      </c>
      <c r="BE422" s="197">
        <f t="shared" si="184"/>
        <v>0</v>
      </c>
      <c r="BF422" s="197">
        <f t="shared" si="185"/>
        <v>0</v>
      </c>
      <c r="BG422" s="197">
        <f t="shared" si="186"/>
        <v>0</v>
      </c>
      <c r="BH422" s="197">
        <f t="shared" si="187"/>
        <v>0</v>
      </c>
      <c r="BI422" s="197">
        <f t="shared" si="188"/>
        <v>0</v>
      </c>
      <c r="BJ422" s="14" t="s">
        <v>81</v>
      </c>
      <c r="BK422" s="197">
        <f t="shared" si="189"/>
        <v>0</v>
      </c>
      <c r="BL422" s="14" t="s">
        <v>157</v>
      </c>
      <c r="BM422" s="196" t="s">
        <v>1118</v>
      </c>
    </row>
    <row r="423" spans="1:65" s="2" customFormat="1" ht="24.15" customHeight="1">
      <c r="A423" s="31"/>
      <c r="B423" s="32"/>
      <c r="C423" s="184" t="s">
        <v>1119</v>
      </c>
      <c r="D423" s="184" t="s">
        <v>153</v>
      </c>
      <c r="E423" s="185" t="s">
        <v>1120</v>
      </c>
      <c r="F423" s="186" t="s">
        <v>1121</v>
      </c>
      <c r="G423" s="187" t="s">
        <v>287</v>
      </c>
      <c r="H423" s="188">
        <v>5</v>
      </c>
      <c r="I423" s="189"/>
      <c r="J423" s="190">
        <f t="shared" si="180"/>
        <v>0</v>
      </c>
      <c r="K423" s="191"/>
      <c r="L423" s="36"/>
      <c r="M423" s="192" t="s">
        <v>1</v>
      </c>
      <c r="N423" s="193" t="s">
        <v>38</v>
      </c>
      <c r="O423" s="68"/>
      <c r="P423" s="194">
        <f t="shared" si="181"/>
        <v>0</v>
      </c>
      <c r="Q423" s="194">
        <v>0</v>
      </c>
      <c r="R423" s="194">
        <f t="shared" si="182"/>
        <v>0</v>
      </c>
      <c r="S423" s="194">
        <v>0</v>
      </c>
      <c r="T423" s="195">
        <f t="shared" si="18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215</v>
      </c>
      <c r="AT423" s="196" t="s">
        <v>153</v>
      </c>
      <c r="AU423" s="196" t="s">
        <v>83</v>
      </c>
      <c r="AY423" s="14" t="s">
        <v>151</v>
      </c>
      <c r="BE423" s="197">
        <f t="shared" si="184"/>
        <v>0</v>
      </c>
      <c r="BF423" s="197">
        <f t="shared" si="185"/>
        <v>0</v>
      </c>
      <c r="BG423" s="197">
        <f t="shared" si="186"/>
        <v>0</v>
      </c>
      <c r="BH423" s="197">
        <f t="shared" si="187"/>
        <v>0</v>
      </c>
      <c r="BI423" s="197">
        <f t="shared" si="188"/>
        <v>0</v>
      </c>
      <c r="BJ423" s="14" t="s">
        <v>81</v>
      </c>
      <c r="BK423" s="197">
        <f t="shared" si="189"/>
        <v>0</v>
      </c>
      <c r="BL423" s="14" t="s">
        <v>215</v>
      </c>
      <c r="BM423" s="196" t="s">
        <v>1122</v>
      </c>
    </row>
    <row r="424" spans="1:65" s="2" customFormat="1" ht="33" customHeight="1">
      <c r="A424" s="31"/>
      <c r="B424" s="32"/>
      <c r="C424" s="198" t="s">
        <v>633</v>
      </c>
      <c r="D424" s="198" t="s">
        <v>323</v>
      </c>
      <c r="E424" s="199" t="s">
        <v>1123</v>
      </c>
      <c r="F424" s="200" t="s">
        <v>1124</v>
      </c>
      <c r="G424" s="201" t="s">
        <v>287</v>
      </c>
      <c r="H424" s="202">
        <v>3</v>
      </c>
      <c r="I424" s="203"/>
      <c r="J424" s="204">
        <f t="shared" si="180"/>
        <v>0</v>
      </c>
      <c r="K424" s="205"/>
      <c r="L424" s="206"/>
      <c r="M424" s="207" t="s">
        <v>1</v>
      </c>
      <c r="N424" s="208" t="s">
        <v>38</v>
      </c>
      <c r="O424" s="68"/>
      <c r="P424" s="194">
        <f t="shared" si="181"/>
        <v>0</v>
      </c>
      <c r="Q424" s="194">
        <v>1.7500000000000002E-2</v>
      </c>
      <c r="R424" s="194">
        <f t="shared" si="182"/>
        <v>5.2500000000000005E-2</v>
      </c>
      <c r="S424" s="194">
        <v>0</v>
      </c>
      <c r="T424" s="195">
        <f t="shared" si="18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6" t="s">
        <v>181</v>
      </c>
      <c r="AT424" s="196" t="s">
        <v>323</v>
      </c>
      <c r="AU424" s="196" t="s">
        <v>83</v>
      </c>
      <c r="AY424" s="14" t="s">
        <v>151</v>
      </c>
      <c r="BE424" s="197">
        <f t="shared" si="184"/>
        <v>0</v>
      </c>
      <c r="BF424" s="197">
        <f t="shared" si="185"/>
        <v>0</v>
      </c>
      <c r="BG424" s="197">
        <f t="shared" si="186"/>
        <v>0</v>
      </c>
      <c r="BH424" s="197">
        <f t="shared" si="187"/>
        <v>0</v>
      </c>
      <c r="BI424" s="197">
        <f t="shared" si="188"/>
        <v>0</v>
      </c>
      <c r="BJ424" s="14" t="s">
        <v>81</v>
      </c>
      <c r="BK424" s="197">
        <f t="shared" si="189"/>
        <v>0</v>
      </c>
      <c r="BL424" s="14" t="s">
        <v>157</v>
      </c>
      <c r="BM424" s="196" t="s">
        <v>1125</v>
      </c>
    </row>
    <row r="425" spans="1:65" s="2" customFormat="1" ht="33" customHeight="1">
      <c r="A425" s="31"/>
      <c r="B425" s="32"/>
      <c r="C425" s="198" t="s">
        <v>1126</v>
      </c>
      <c r="D425" s="198" t="s">
        <v>323</v>
      </c>
      <c r="E425" s="199" t="s">
        <v>1127</v>
      </c>
      <c r="F425" s="200" t="s">
        <v>1128</v>
      </c>
      <c r="G425" s="201" t="s">
        <v>287</v>
      </c>
      <c r="H425" s="202">
        <v>2</v>
      </c>
      <c r="I425" s="203"/>
      <c r="J425" s="204">
        <f t="shared" si="180"/>
        <v>0</v>
      </c>
      <c r="K425" s="205"/>
      <c r="L425" s="206"/>
      <c r="M425" s="207" t="s">
        <v>1</v>
      </c>
      <c r="N425" s="208" t="s">
        <v>38</v>
      </c>
      <c r="O425" s="68"/>
      <c r="P425" s="194">
        <f t="shared" si="181"/>
        <v>0</v>
      </c>
      <c r="Q425" s="194">
        <v>3.7999999999999999E-2</v>
      </c>
      <c r="R425" s="194">
        <f t="shared" si="182"/>
        <v>7.5999999999999998E-2</v>
      </c>
      <c r="S425" s="194">
        <v>0</v>
      </c>
      <c r="T425" s="195">
        <f t="shared" si="18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181</v>
      </c>
      <c r="AT425" s="196" t="s">
        <v>323</v>
      </c>
      <c r="AU425" s="196" t="s">
        <v>83</v>
      </c>
      <c r="AY425" s="14" t="s">
        <v>151</v>
      </c>
      <c r="BE425" s="197">
        <f t="shared" si="184"/>
        <v>0</v>
      </c>
      <c r="BF425" s="197">
        <f t="shared" si="185"/>
        <v>0</v>
      </c>
      <c r="BG425" s="197">
        <f t="shared" si="186"/>
        <v>0</v>
      </c>
      <c r="BH425" s="197">
        <f t="shared" si="187"/>
        <v>0</v>
      </c>
      <c r="BI425" s="197">
        <f t="shared" si="188"/>
        <v>0</v>
      </c>
      <c r="BJ425" s="14" t="s">
        <v>81</v>
      </c>
      <c r="BK425" s="197">
        <f t="shared" si="189"/>
        <v>0</v>
      </c>
      <c r="BL425" s="14" t="s">
        <v>157</v>
      </c>
      <c r="BM425" s="196" t="s">
        <v>1129</v>
      </c>
    </row>
    <row r="426" spans="1:65" s="2" customFormat="1" ht="24.15" customHeight="1">
      <c r="A426" s="31"/>
      <c r="B426" s="32"/>
      <c r="C426" s="184" t="s">
        <v>637</v>
      </c>
      <c r="D426" s="184" t="s">
        <v>153</v>
      </c>
      <c r="E426" s="185" t="s">
        <v>1130</v>
      </c>
      <c r="F426" s="186" t="s">
        <v>1131</v>
      </c>
      <c r="G426" s="187" t="s">
        <v>287</v>
      </c>
      <c r="H426" s="188">
        <v>1</v>
      </c>
      <c r="I426" s="189"/>
      <c r="J426" s="190">
        <f t="shared" si="180"/>
        <v>0</v>
      </c>
      <c r="K426" s="191"/>
      <c r="L426" s="36"/>
      <c r="M426" s="192" t="s">
        <v>1</v>
      </c>
      <c r="N426" s="193" t="s">
        <v>38</v>
      </c>
      <c r="O426" s="68"/>
      <c r="P426" s="194">
        <f t="shared" si="181"/>
        <v>0</v>
      </c>
      <c r="Q426" s="194">
        <v>0</v>
      </c>
      <c r="R426" s="194">
        <f t="shared" si="182"/>
        <v>0</v>
      </c>
      <c r="S426" s="194">
        <v>0</v>
      </c>
      <c r="T426" s="195">
        <f t="shared" si="18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6" t="s">
        <v>215</v>
      </c>
      <c r="AT426" s="196" t="s">
        <v>153</v>
      </c>
      <c r="AU426" s="196" t="s">
        <v>83</v>
      </c>
      <c r="AY426" s="14" t="s">
        <v>151</v>
      </c>
      <c r="BE426" s="197">
        <f t="shared" si="184"/>
        <v>0</v>
      </c>
      <c r="BF426" s="197">
        <f t="shared" si="185"/>
        <v>0</v>
      </c>
      <c r="BG426" s="197">
        <f t="shared" si="186"/>
        <v>0</v>
      </c>
      <c r="BH426" s="197">
        <f t="shared" si="187"/>
        <v>0</v>
      </c>
      <c r="BI426" s="197">
        <f t="shared" si="188"/>
        <v>0</v>
      </c>
      <c r="BJ426" s="14" t="s">
        <v>81</v>
      </c>
      <c r="BK426" s="197">
        <f t="shared" si="189"/>
        <v>0</v>
      </c>
      <c r="BL426" s="14" t="s">
        <v>215</v>
      </c>
      <c r="BM426" s="196" t="s">
        <v>1132</v>
      </c>
    </row>
    <row r="427" spans="1:65" s="2" customFormat="1" ht="33" customHeight="1">
      <c r="A427" s="31"/>
      <c r="B427" s="32"/>
      <c r="C427" s="198" t="s">
        <v>1133</v>
      </c>
      <c r="D427" s="198" t="s">
        <v>323</v>
      </c>
      <c r="E427" s="199" t="s">
        <v>1134</v>
      </c>
      <c r="F427" s="200" t="s">
        <v>1135</v>
      </c>
      <c r="G427" s="201" t="s">
        <v>287</v>
      </c>
      <c r="H427" s="202">
        <v>1</v>
      </c>
      <c r="I427" s="203"/>
      <c r="J427" s="204">
        <f t="shared" si="180"/>
        <v>0</v>
      </c>
      <c r="K427" s="205"/>
      <c r="L427" s="206"/>
      <c r="M427" s="207" t="s">
        <v>1</v>
      </c>
      <c r="N427" s="208" t="s">
        <v>38</v>
      </c>
      <c r="O427" s="68"/>
      <c r="P427" s="194">
        <f t="shared" si="181"/>
        <v>0</v>
      </c>
      <c r="Q427" s="194">
        <v>3.5999999999999997E-2</v>
      </c>
      <c r="R427" s="194">
        <f t="shared" si="182"/>
        <v>3.5999999999999997E-2</v>
      </c>
      <c r="S427" s="194">
        <v>0</v>
      </c>
      <c r="T427" s="195">
        <f t="shared" si="18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181</v>
      </c>
      <c r="AT427" s="196" t="s">
        <v>323</v>
      </c>
      <c r="AU427" s="196" t="s">
        <v>83</v>
      </c>
      <c r="AY427" s="14" t="s">
        <v>151</v>
      </c>
      <c r="BE427" s="197">
        <f t="shared" si="184"/>
        <v>0</v>
      </c>
      <c r="BF427" s="197">
        <f t="shared" si="185"/>
        <v>0</v>
      </c>
      <c r="BG427" s="197">
        <f t="shared" si="186"/>
        <v>0</v>
      </c>
      <c r="BH427" s="197">
        <f t="shared" si="187"/>
        <v>0</v>
      </c>
      <c r="BI427" s="197">
        <f t="shared" si="188"/>
        <v>0</v>
      </c>
      <c r="BJ427" s="14" t="s">
        <v>81</v>
      </c>
      <c r="BK427" s="197">
        <f t="shared" si="189"/>
        <v>0</v>
      </c>
      <c r="BL427" s="14" t="s">
        <v>157</v>
      </c>
      <c r="BM427" s="196" t="s">
        <v>1136</v>
      </c>
    </row>
    <row r="428" spans="1:65" s="2" customFormat="1" ht="21.75" customHeight="1">
      <c r="A428" s="31"/>
      <c r="B428" s="32"/>
      <c r="C428" s="184" t="s">
        <v>1137</v>
      </c>
      <c r="D428" s="184" t="s">
        <v>153</v>
      </c>
      <c r="E428" s="185" t="s">
        <v>1138</v>
      </c>
      <c r="F428" s="186" t="s">
        <v>1139</v>
      </c>
      <c r="G428" s="187" t="s">
        <v>287</v>
      </c>
      <c r="H428" s="188">
        <v>11</v>
      </c>
      <c r="I428" s="189"/>
      <c r="J428" s="190">
        <f t="shared" si="180"/>
        <v>0</v>
      </c>
      <c r="K428" s="191"/>
      <c r="L428" s="36"/>
      <c r="M428" s="192" t="s">
        <v>1</v>
      </c>
      <c r="N428" s="193" t="s">
        <v>38</v>
      </c>
      <c r="O428" s="68"/>
      <c r="P428" s="194">
        <f t="shared" si="181"/>
        <v>0</v>
      </c>
      <c r="Q428" s="194">
        <v>0</v>
      </c>
      <c r="R428" s="194">
        <f t="shared" si="182"/>
        <v>0</v>
      </c>
      <c r="S428" s="194">
        <v>0</v>
      </c>
      <c r="T428" s="195">
        <f t="shared" si="18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6" t="s">
        <v>215</v>
      </c>
      <c r="AT428" s="196" t="s">
        <v>153</v>
      </c>
      <c r="AU428" s="196" t="s">
        <v>83</v>
      </c>
      <c r="AY428" s="14" t="s">
        <v>151</v>
      </c>
      <c r="BE428" s="197">
        <f t="shared" si="184"/>
        <v>0</v>
      </c>
      <c r="BF428" s="197">
        <f t="shared" si="185"/>
        <v>0</v>
      </c>
      <c r="BG428" s="197">
        <f t="shared" si="186"/>
        <v>0</v>
      </c>
      <c r="BH428" s="197">
        <f t="shared" si="187"/>
        <v>0</v>
      </c>
      <c r="BI428" s="197">
        <f t="shared" si="188"/>
        <v>0</v>
      </c>
      <c r="BJ428" s="14" t="s">
        <v>81</v>
      </c>
      <c r="BK428" s="197">
        <f t="shared" si="189"/>
        <v>0</v>
      </c>
      <c r="BL428" s="14" t="s">
        <v>215</v>
      </c>
      <c r="BM428" s="196" t="s">
        <v>1140</v>
      </c>
    </row>
    <row r="429" spans="1:65" s="2" customFormat="1" ht="16.5" customHeight="1">
      <c r="A429" s="31"/>
      <c r="B429" s="32"/>
      <c r="C429" s="198" t="s">
        <v>1141</v>
      </c>
      <c r="D429" s="198" t="s">
        <v>323</v>
      </c>
      <c r="E429" s="199" t="s">
        <v>1142</v>
      </c>
      <c r="F429" s="200" t="s">
        <v>1143</v>
      </c>
      <c r="G429" s="201" t="s">
        <v>287</v>
      </c>
      <c r="H429" s="202">
        <v>11</v>
      </c>
      <c r="I429" s="203"/>
      <c r="J429" s="204">
        <f t="shared" si="180"/>
        <v>0</v>
      </c>
      <c r="K429" s="205"/>
      <c r="L429" s="206"/>
      <c r="M429" s="207" t="s">
        <v>1</v>
      </c>
      <c r="N429" s="208" t="s">
        <v>38</v>
      </c>
      <c r="O429" s="68"/>
      <c r="P429" s="194">
        <f t="shared" si="181"/>
        <v>0</v>
      </c>
      <c r="Q429" s="194">
        <v>2.2000000000000001E-3</v>
      </c>
      <c r="R429" s="194">
        <f t="shared" si="182"/>
        <v>2.4200000000000003E-2</v>
      </c>
      <c r="S429" s="194">
        <v>0</v>
      </c>
      <c r="T429" s="195">
        <f t="shared" si="18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198</v>
      </c>
      <c r="AT429" s="196" t="s">
        <v>323</v>
      </c>
      <c r="AU429" s="196" t="s">
        <v>83</v>
      </c>
      <c r="AY429" s="14" t="s">
        <v>151</v>
      </c>
      <c r="BE429" s="197">
        <f t="shared" si="184"/>
        <v>0</v>
      </c>
      <c r="BF429" s="197">
        <f t="shared" si="185"/>
        <v>0</v>
      </c>
      <c r="BG429" s="197">
        <f t="shared" si="186"/>
        <v>0</v>
      </c>
      <c r="BH429" s="197">
        <f t="shared" si="187"/>
        <v>0</v>
      </c>
      <c r="BI429" s="197">
        <f t="shared" si="188"/>
        <v>0</v>
      </c>
      <c r="BJ429" s="14" t="s">
        <v>81</v>
      </c>
      <c r="BK429" s="197">
        <f t="shared" si="189"/>
        <v>0</v>
      </c>
      <c r="BL429" s="14" t="s">
        <v>215</v>
      </c>
      <c r="BM429" s="196" t="s">
        <v>1144</v>
      </c>
    </row>
    <row r="430" spans="1:65" s="2" customFormat="1" ht="24.15" customHeight="1">
      <c r="A430" s="31"/>
      <c r="B430" s="32"/>
      <c r="C430" s="184" t="s">
        <v>1145</v>
      </c>
      <c r="D430" s="184" t="s">
        <v>153</v>
      </c>
      <c r="E430" s="185" t="s">
        <v>1146</v>
      </c>
      <c r="F430" s="186" t="s">
        <v>1147</v>
      </c>
      <c r="G430" s="187" t="s">
        <v>287</v>
      </c>
      <c r="H430" s="188">
        <v>1</v>
      </c>
      <c r="I430" s="189"/>
      <c r="J430" s="190">
        <f t="shared" si="180"/>
        <v>0</v>
      </c>
      <c r="K430" s="191"/>
      <c r="L430" s="36"/>
      <c r="M430" s="192" t="s">
        <v>1</v>
      </c>
      <c r="N430" s="193" t="s">
        <v>38</v>
      </c>
      <c r="O430" s="68"/>
      <c r="P430" s="194">
        <f t="shared" si="181"/>
        <v>0</v>
      </c>
      <c r="Q430" s="194">
        <v>0</v>
      </c>
      <c r="R430" s="194">
        <f t="shared" si="182"/>
        <v>0</v>
      </c>
      <c r="S430" s="194">
        <v>0</v>
      </c>
      <c r="T430" s="195">
        <f t="shared" si="18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6" t="s">
        <v>215</v>
      </c>
      <c r="AT430" s="196" t="s">
        <v>153</v>
      </c>
      <c r="AU430" s="196" t="s">
        <v>83</v>
      </c>
      <c r="AY430" s="14" t="s">
        <v>151</v>
      </c>
      <c r="BE430" s="197">
        <f t="shared" si="184"/>
        <v>0</v>
      </c>
      <c r="BF430" s="197">
        <f t="shared" si="185"/>
        <v>0</v>
      </c>
      <c r="BG430" s="197">
        <f t="shared" si="186"/>
        <v>0</v>
      </c>
      <c r="BH430" s="197">
        <f t="shared" si="187"/>
        <v>0</v>
      </c>
      <c r="BI430" s="197">
        <f t="shared" si="188"/>
        <v>0</v>
      </c>
      <c r="BJ430" s="14" t="s">
        <v>81</v>
      </c>
      <c r="BK430" s="197">
        <f t="shared" si="189"/>
        <v>0</v>
      </c>
      <c r="BL430" s="14" t="s">
        <v>215</v>
      </c>
      <c r="BM430" s="196" t="s">
        <v>1148</v>
      </c>
    </row>
    <row r="431" spans="1:65" s="2" customFormat="1" ht="24.15" customHeight="1">
      <c r="A431" s="31"/>
      <c r="B431" s="32"/>
      <c r="C431" s="198" t="s">
        <v>1149</v>
      </c>
      <c r="D431" s="198" t="s">
        <v>323</v>
      </c>
      <c r="E431" s="199" t="s">
        <v>1150</v>
      </c>
      <c r="F431" s="200" t="s">
        <v>1151</v>
      </c>
      <c r="G431" s="201" t="s">
        <v>197</v>
      </c>
      <c r="H431" s="202">
        <v>3.375</v>
      </c>
      <c r="I431" s="203"/>
      <c r="J431" s="204">
        <f t="shared" si="180"/>
        <v>0</v>
      </c>
      <c r="K431" s="205"/>
      <c r="L431" s="206"/>
      <c r="M431" s="207" t="s">
        <v>1</v>
      </c>
      <c r="N431" s="208" t="s">
        <v>38</v>
      </c>
      <c r="O431" s="68"/>
      <c r="P431" s="194">
        <f t="shared" si="181"/>
        <v>0</v>
      </c>
      <c r="Q431" s="194">
        <v>4.0210000000000003E-2</v>
      </c>
      <c r="R431" s="194">
        <f t="shared" si="182"/>
        <v>0.13570875000000002</v>
      </c>
      <c r="S431" s="194">
        <v>0</v>
      </c>
      <c r="T431" s="195">
        <f t="shared" si="18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198</v>
      </c>
      <c r="AT431" s="196" t="s">
        <v>323</v>
      </c>
      <c r="AU431" s="196" t="s">
        <v>83</v>
      </c>
      <c r="AY431" s="14" t="s">
        <v>151</v>
      </c>
      <c r="BE431" s="197">
        <f t="shared" si="184"/>
        <v>0</v>
      </c>
      <c r="BF431" s="197">
        <f t="shared" si="185"/>
        <v>0</v>
      </c>
      <c r="BG431" s="197">
        <f t="shared" si="186"/>
        <v>0</v>
      </c>
      <c r="BH431" s="197">
        <f t="shared" si="187"/>
        <v>0</v>
      </c>
      <c r="BI431" s="197">
        <f t="shared" si="188"/>
        <v>0</v>
      </c>
      <c r="BJ431" s="14" t="s">
        <v>81</v>
      </c>
      <c r="BK431" s="197">
        <f t="shared" si="189"/>
        <v>0</v>
      </c>
      <c r="BL431" s="14" t="s">
        <v>215</v>
      </c>
      <c r="BM431" s="196" t="s">
        <v>1152</v>
      </c>
    </row>
    <row r="432" spans="1:65" s="2" customFormat="1" ht="24.15" customHeight="1">
      <c r="A432" s="31"/>
      <c r="B432" s="32"/>
      <c r="C432" s="184" t="s">
        <v>649</v>
      </c>
      <c r="D432" s="184" t="s">
        <v>153</v>
      </c>
      <c r="E432" s="185" t="s">
        <v>1153</v>
      </c>
      <c r="F432" s="186" t="s">
        <v>1154</v>
      </c>
      <c r="G432" s="187" t="s">
        <v>287</v>
      </c>
      <c r="H432" s="188">
        <v>9</v>
      </c>
      <c r="I432" s="189"/>
      <c r="J432" s="190">
        <f t="shared" si="180"/>
        <v>0</v>
      </c>
      <c r="K432" s="191"/>
      <c r="L432" s="36"/>
      <c r="M432" s="192" t="s">
        <v>1</v>
      </c>
      <c r="N432" s="193" t="s">
        <v>38</v>
      </c>
      <c r="O432" s="68"/>
      <c r="P432" s="194">
        <f t="shared" si="181"/>
        <v>0</v>
      </c>
      <c r="Q432" s="194">
        <v>0</v>
      </c>
      <c r="R432" s="194">
        <f t="shared" si="182"/>
        <v>0</v>
      </c>
      <c r="S432" s="194">
        <v>0</v>
      </c>
      <c r="T432" s="195">
        <f t="shared" si="183"/>
        <v>0</v>
      </c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R432" s="196" t="s">
        <v>215</v>
      </c>
      <c r="AT432" s="196" t="s">
        <v>153</v>
      </c>
      <c r="AU432" s="196" t="s">
        <v>83</v>
      </c>
      <c r="AY432" s="14" t="s">
        <v>151</v>
      </c>
      <c r="BE432" s="197">
        <f t="shared" si="184"/>
        <v>0</v>
      </c>
      <c r="BF432" s="197">
        <f t="shared" si="185"/>
        <v>0</v>
      </c>
      <c r="BG432" s="197">
        <f t="shared" si="186"/>
        <v>0</v>
      </c>
      <c r="BH432" s="197">
        <f t="shared" si="187"/>
        <v>0</v>
      </c>
      <c r="BI432" s="197">
        <f t="shared" si="188"/>
        <v>0</v>
      </c>
      <c r="BJ432" s="14" t="s">
        <v>81</v>
      </c>
      <c r="BK432" s="197">
        <f t="shared" si="189"/>
        <v>0</v>
      </c>
      <c r="BL432" s="14" t="s">
        <v>215</v>
      </c>
      <c r="BM432" s="196" t="s">
        <v>1155</v>
      </c>
    </row>
    <row r="433" spans="1:65" s="2" customFormat="1" ht="24.15" customHeight="1">
      <c r="A433" s="31"/>
      <c r="B433" s="32"/>
      <c r="C433" s="198" t="s">
        <v>1156</v>
      </c>
      <c r="D433" s="198" t="s">
        <v>323</v>
      </c>
      <c r="E433" s="199" t="s">
        <v>1157</v>
      </c>
      <c r="F433" s="200" t="s">
        <v>1158</v>
      </c>
      <c r="G433" s="201" t="s">
        <v>287</v>
      </c>
      <c r="H433" s="202">
        <v>7</v>
      </c>
      <c r="I433" s="203"/>
      <c r="J433" s="204">
        <f t="shared" si="180"/>
        <v>0</v>
      </c>
      <c r="K433" s="205"/>
      <c r="L433" s="206"/>
      <c r="M433" s="207" t="s">
        <v>1</v>
      </c>
      <c r="N433" s="208" t="s">
        <v>38</v>
      </c>
      <c r="O433" s="68"/>
      <c r="P433" s="194">
        <f t="shared" si="181"/>
        <v>0</v>
      </c>
      <c r="Q433" s="194">
        <v>1.08E-3</v>
      </c>
      <c r="R433" s="194">
        <f t="shared" si="182"/>
        <v>7.5599999999999999E-3</v>
      </c>
      <c r="S433" s="194">
        <v>0</v>
      </c>
      <c r="T433" s="195">
        <f t="shared" si="183"/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181</v>
      </c>
      <c r="AT433" s="196" t="s">
        <v>323</v>
      </c>
      <c r="AU433" s="196" t="s">
        <v>83</v>
      </c>
      <c r="AY433" s="14" t="s">
        <v>151</v>
      </c>
      <c r="BE433" s="197">
        <f t="shared" si="184"/>
        <v>0</v>
      </c>
      <c r="BF433" s="197">
        <f t="shared" si="185"/>
        <v>0</v>
      </c>
      <c r="BG433" s="197">
        <f t="shared" si="186"/>
        <v>0</v>
      </c>
      <c r="BH433" s="197">
        <f t="shared" si="187"/>
        <v>0</v>
      </c>
      <c r="BI433" s="197">
        <f t="shared" si="188"/>
        <v>0</v>
      </c>
      <c r="BJ433" s="14" t="s">
        <v>81</v>
      </c>
      <c r="BK433" s="197">
        <f t="shared" si="189"/>
        <v>0</v>
      </c>
      <c r="BL433" s="14" t="s">
        <v>157</v>
      </c>
      <c r="BM433" s="196" t="s">
        <v>1159</v>
      </c>
    </row>
    <row r="434" spans="1:65" s="2" customFormat="1" ht="24.15" customHeight="1">
      <c r="A434" s="31"/>
      <c r="B434" s="32"/>
      <c r="C434" s="198" t="s">
        <v>655</v>
      </c>
      <c r="D434" s="198" t="s">
        <v>323</v>
      </c>
      <c r="E434" s="199" t="s">
        <v>1160</v>
      </c>
      <c r="F434" s="200" t="s">
        <v>1161</v>
      </c>
      <c r="G434" s="201" t="s">
        <v>287</v>
      </c>
      <c r="H434" s="202">
        <v>1</v>
      </c>
      <c r="I434" s="203"/>
      <c r="J434" s="204">
        <f t="shared" si="180"/>
        <v>0</v>
      </c>
      <c r="K434" s="205"/>
      <c r="L434" s="206"/>
      <c r="M434" s="207" t="s">
        <v>1</v>
      </c>
      <c r="N434" s="208" t="s">
        <v>38</v>
      </c>
      <c r="O434" s="68"/>
      <c r="P434" s="194">
        <f t="shared" si="181"/>
        <v>0</v>
      </c>
      <c r="Q434" s="194">
        <v>1.23E-3</v>
      </c>
      <c r="R434" s="194">
        <f t="shared" si="182"/>
        <v>1.23E-3</v>
      </c>
      <c r="S434" s="194">
        <v>0</v>
      </c>
      <c r="T434" s="195">
        <f t="shared" si="183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6" t="s">
        <v>181</v>
      </c>
      <c r="AT434" s="196" t="s">
        <v>323</v>
      </c>
      <c r="AU434" s="196" t="s">
        <v>83</v>
      </c>
      <c r="AY434" s="14" t="s">
        <v>151</v>
      </c>
      <c r="BE434" s="197">
        <f t="shared" si="184"/>
        <v>0</v>
      </c>
      <c r="BF434" s="197">
        <f t="shared" si="185"/>
        <v>0</v>
      </c>
      <c r="BG434" s="197">
        <f t="shared" si="186"/>
        <v>0</v>
      </c>
      <c r="BH434" s="197">
        <f t="shared" si="187"/>
        <v>0</v>
      </c>
      <c r="BI434" s="197">
        <f t="shared" si="188"/>
        <v>0</v>
      </c>
      <c r="BJ434" s="14" t="s">
        <v>81</v>
      </c>
      <c r="BK434" s="197">
        <f t="shared" si="189"/>
        <v>0</v>
      </c>
      <c r="BL434" s="14" t="s">
        <v>157</v>
      </c>
      <c r="BM434" s="196" t="s">
        <v>1162</v>
      </c>
    </row>
    <row r="435" spans="1:65" s="2" customFormat="1" ht="24.15" customHeight="1">
      <c r="A435" s="31"/>
      <c r="B435" s="32"/>
      <c r="C435" s="198" t="s">
        <v>1163</v>
      </c>
      <c r="D435" s="198" t="s">
        <v>323</v>
      </c>
      <c r="E435" s="199" t="s">
        <v>1164</v>
      </c>
      <c r="F435" s="200" t="s">
        <v>1165</v>
      </c>
      <c r="G435" s="201" t="s">
        <v>287</v>
      </c>
      <c r="H435" s="202">
        <v>1</v>
      </c>
      <c r="I435" s="203"/>
      <c r="J435" s="204">
        <f t="shared" si="180"/>
        <v>0</v>
      </c>
      <c r="K435" s="205"/>
      <c r="L435" s="206"/>
      <c r="M435" s="207" t="s">
        <v>1</v>
      </c>
      <c r="N435" s="208" t="s">
        <v>38</v>
      </c>
      <c r="O435" s="68"/>
      <c r="P435" s="194">
        <f t="shared" si="181"/>
        <v>0</v>
      </c>
      <c r="Q435" s="194">
        <v>1.39E-3</v>
      </c>
      <c r="R435" s="194">
        <f t="shared" si="182"/>
        <v>1.39E-3</v>
      </c>
      <c r="S435" s="194">
        <v>0</v>
      </c>
      <c r="T435" s="195">
        <f t="shared" si="183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181</v>
      </c>
      <c r="AT435" s="196" t="s">
        <v>323</v>
      </c>
      <c r="AU435" s="196" t="s">
        <v>83</v>
      </c>
      <c r="AY435" s="14" t="s">
        <v>151</v>
      </c>
      <c r="BE435" s="197">
        <f t="shared" si="184"/>
        <v>0</v>
      </c>
      <c r="BF435" s="197">
        <f t="shared" si="185"/>
        <v>0</v>
      </c>
      <c r="BG435" s="197">
        <f t="shared" si="186"/>
        <v>0</v>
      </c>
      <c r="BH435" s="197">
        <f t="shared" si="187"/>
        <v>0</v>
      </c>
      <c r="BI435" s="197">
        <f t="shared" si="188"/>
        <v>0</v>
      </c>
      <c r="BJ435" s="14" t="s">
        <v>81</v>
      </c>
      <c r="BK435" s="197">
        <f t="shared" si="189"/>
        <v>0</v>
      </c>
      <c r="BL435" s="14" t="s">
        <v>157</v>
      </c>
      <c r="BM435" s="196" t="s">
        <v>1166</v>
      </c>
    </row>
    <row r="436" spans="1:65" s="2" customFormat="1" ht="24.15" customHeight="1">
      <c r="A436" s="31"/>
      <c r="B436" s="32"/>
      <c r="C436" s="184" t="s">
        <v>1167</v>
      </c>
      <c r="D436" s="184" t="s">
        <v>153</v>
      </c>
      <c r="E436" s="185" t="s">
        <v>1168</v>
      </c>
      <c r="F436" s="186" t="s">
        <v>1169</v>
      </c>
      <c r="G436" s="187" t="s">
        <v>287</v>
      </c>
      <c r="H436" s="188">
        <v>2</v>
      </c>
      <c r="I436" s="189"/>
      <c r="J436" s="190">
        <f t="shared" si="180"/>
        <v>0</v>
      </c>
      <c r="K436" s="191"/>
      <c r="L436" s="36"/>
      <c r="M436" s="192" t="s">
        <v>1</v>
      </c>
      <c r="N436" s="193" t="s">
        <v>38</v>
      </c>
      <c r="O436" s="68"/>
      <c r="P436" s="194">
        <f t="shared" si="181"/>
        <v>0</v>
      </c>
      <c r="Q436" s="194">
        <v>0</v>
      </c>
      <c r="R436" s="194">
        <f t="shared" si="182"/>
        <v>0</v>
      </c>
      <c r="S436" s="194">
        <v>0</v>
      </c>
      <c r="T436" s="195">
        <f t="shared" si="183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6" t="s">
        <v>215</v>
      </c>
      <c r="AT436" s="196" t="s">
        <v>153</v>
      </c>
      <c r="AU436" s="196" t="s">
        <v>83</v>
      </c>
      <c r="AY436" s="14" t="s">
        <v>151</v>
      </c>
      <c r="BE436" s="197">
        <f t="shared" si="184"/>
        <v>0</v>
      </c>
      <c r="BF436" s="197">
        <f t="shared" si="185"/>
        <v>0</v>
      </c>
      <c r="BG436" s="197">
        <f t="shared" si="186"/>
        <v>0</v>
      </c>
      <c r="BH436" s="197">
        <f t="shared" si="187"/>
        <v>0</v>
      </c>
      <c r="BI436" s="197">
        <f t="shared" si="188"/>
        <v>0</v>
      </c>
      <c r="BJ436" s="14" t="s">
        <v>81</v>
      </c>
      <c r="BK436" s="197">
        <f t="shared" si="189"/>
        <v>0</v>
      </c>
      <c r="BL436" s="14" t="s">
        <v>215</v>
      </c>
      <c r="BM436" s="196" t="s">
        <v>1170</v>
      </c>
    </row>
    <row r="437" spans="1:65" s="2" customFormat="1" ht="24.15" customHeight="1">
      <c r="A437" s="31"/>
      <c r="B437" s="32"/>
      <c r="C437" s="198" t="s">
        <v>1171</v>
      </c>
      <c r="D437" s="198" t="s">
        <v>323</v>
      </c>
      <c r="E437" s="199" t="s">
        <v>1172</v>
      </c>
      <c r="F437" s="200" t="s">
        <v>1173</v>
      </c>
      <c r="G437" s="201" t="s">
        <v>287</v>
      </c>
      <c r="H437" s="202">
        <v>2</v>
      </c>
      <c r="I437" s="203"/>
      <c r="J437" s="204">
        <f t="shared" si="180"/>
        <v>0</v>
      </c>
      <c r="K437" s="205"/>
      <c r="L437" s="206"/>
      <c r="M437" s="207" t="s">
        <v>1</v>
      </c>
      <c r="N437" s="208" t="s">
        <v>38</v>
      </c>
      <c r="O437" s="68"/>
      <c r="P437" s="194">
        <f t="shared" si="181"/>
        <v>0</v>
      </c>
      <c r="Q437" s="194">
        <v>2.2300000000000002E-3</v>
      </c>
      <c r="R437" s="194">
        <f t="shared" si="182"/>
        <v>4.4600000000000004E-3</v>
      </c>
      <c r="S437" s="194">
        <v>0</v>
      </c>
      <c r="T437" s="195">
        <f t="shared" si="183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181</v>
      </c>
      <c r="AT437" s="196" t="s">
        <v>323</v>
      </c>
      <c r="AU437" s="196" t="s">
        <v>83</v>
      </c>
      <c r="AY437" s="14" t="s">
        <v>151</v>
      </c>
      <c r="BE437" s="197">
        <f t="shared" si="184"/>
        <v>0</v>
      </c>
      <c r="BF437" s="197">
        <f t="shared" si="185"/>
        <v>0</v>
      </c>
      <c r="BG437" s="197">
        <f t="shared" si="186"/>
        <v>0</v>
      </c>
      <c r="BH437" s="197">
        <f t="shared" si="187"/>
        <v>0</v>
      </c>
      <c r="BI437" s="197">
        <f t="shared" si="188"/>
        <v>0</v>
      </c>
      <c r="BJ437" s="14" t="s">
        <v>81</v>
      </c>
      <c r="BK437" s="197">
        <f t="shared" si="189"/>
        <v>0</v>
      </c>
      <c r="BL437" s="14" t="s">
        <v>157</v>
      </c>
      <c r="BM437" s="196" t="s">
        <v>1174</v>
      </c>
    </row>
    <row r="438" spans="1:65" s="2" customFormat="1" ht="24.15" customHeight="1">
      <c r="A438" s="31"/>
      <c r="B438" s="32"/>
      <c r="C438" s="184" t="s">
        <v>663</v>
      </c>
      <c r="D438" s="184" t="s">
        <v>153</v>
      </c>
      <c r="E438" s="185" t="s">
        <v>1175</v>
      </c>
      <c r="F438" s="186" t="s">
        <v>1176</v>
      </c>
      <c r="G438" s="187" t="s">
        <v>248</v>
      </c>
      <c r="H438" s="188">
        <v>6.24</v>
      </c>
      <c r="I438" s="189"/>
      <c r="J438" s="190">
        <f t="shared" si="180"/>
        <v>0</v>
      </c>
      <c r="K438" s="191"/>
      <c r="L438" s="36"/>
      <c r="M438" s="192" t="s">
        <v>1</v>
      </c>
      <c r="N438" s="193" t="s">
        <v>38</v>
      </c>
      <c r="O438" s="68"/>
      <c r="P438" s="194">
        <f t="shared" si="181"/>
        <v>0</v>
      </c>
      <c r="Q438" s="194">
        <v>0</v>
      </c>
      <c r="R438" s="194">
        <f t="shared" si="182"/>
        <v>0</v>
      </c>
      <c r="S438" s="194">
        <v>0</v>
      </c>
      <c r="T438" s="195">
        <f t="shared" si="183"/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6" t="s">
        <v>215</v>
      </c>
      <c r="AT438" s="196" t="s">
        <v>153</v>
      </c>
      <c r="AU438" s="196" t="s">
        <v>83</v>
      </c>
      <c r="AY438" s="14" t="s">
        <v>151</v>
      </c>
      <c r="BE438" s="197">
        <f t="shared" si="184"/>
        <v>0</v>
      </c>
      <c r="BF438" s="197">
        <f t="shared" si="185"/>
        <v>0</v>
      </c>
      <c r="BG438" s="197">
        <f t="shared" si="186"/>
        <v>0</v>
      </c>
      <c r="BH438" s="197">
        <f t="shared" si="187"/>
        <v>0</v>
      </c>
      <c r="BI438" s="197">
        <f t="shared" si="188"/>
        <v>0</v>
      </c>
      <c r="BJ438" s="14" t="s">
        <v>81</v>
      </c>
      <c r="BK438" s="197">
        <f t="shared" si="189"/>
        <v>0</v>
      </c>
      <c r="BL438" s="14" t="s">
        <v>215</v>
      </c>
      <c r="BM438" s="196" t="s">
        <v>1177</v>
      </c>
    </row>
    <row r="439" spans="1:65" s="2" customFormat="1" ht="16.5" customHeight="1">
      <c r="A439" s="31"/>
      <c r="B439" s="32"/>
      <c r="C439" s="184" t="s">
        <v>1178</v>
      </c>
      <c r="D439" s="184" t="s">
        <v>153</v>
      </c>
      <c r="E439" s="185" t="s">
        <v>1179</v>
      </c>
      <c r="F439" s="186" t="s">
        <v>1180</v>
      </c>
      <c r="G439" s="187" t="s">
        <v>248</v>
      </c>
      <c r="H439" s="188">
        <v>6.24</v>
      </c>
      <c r="I439" s="189"/>
      <c r="J439" s="190">
        <f t="shared" si="180"/>
        <v>0</v>
      </c>
      <c r="K439" s="191"/>
      <c r="L439" s="36"/>
      <c r="M439" s="192" t="s">
        <v>1</v>
      </c>
      <c r="N439" s="193" t="s">
        <v>38</v>
      </c>
      <c r="O439" s="68"/>
      <c r="P439" s="194">
        <f t="shared" si="181"/>
        <v>0</v>
      </c>
      <c r="Q439" s="194">
        <v>0</v>
      </c>
      <c r="R439" s="194">
        <f t="shared" si="182"/>
        <v>0</v>
      </c>
      <c r="S439" s="194">
        <v>0</v>
      </c>
      <c r="T439" s="195">
        <f t="shared" si="183"/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215</v>
      </c>
      <c r="AT439" s="196" t="s">
        <v>153</v>
      </c>
      <c r="AU439" s="196" t="s">
        <v>83</v>
      </c>
      <c r="AY439" s="14" t="s">
        <v>151</v>
      </c>
      <c r="BE439" s="197">
        <f t="shared" si="184"/>
        <v>0</v>
      </c>
      <c r="BF439" s="197">
        <f t="shared" si="185"/>
        <v>0</v>
      </c>
      <c r="BG439" s="197">
        <f t="shared" si="186"/>
        <v>0</v>
      </c>
      <c r="BH439" s="197">
        <f t="shared" si="187"/>
        <v>0</v>
      </c>
      <c r="BI439" s="197">
        <f t="shared" si="188"/>
        <v>0</v>
      </c>
      <c r="BJ439" s="14" t="s">
        <v>81</v>
      </c>
      <c r="BK439" s="197">
        <f t="shared" si="189"/>
        <v>0</v>
      </c>
      <c r="BL439" s="14" t="s">
        <v>215</v>
      </c>
      <c r="BM439" s="196" t="s">
        <v>1181</v>
      </c>
    </row>
    <row r="440" spans="1:65" s="2" customFormat="1" ht="24.15" customHeight="1">
      <c r="A440" s="31"/>
      <c r="B440" s="32"/>
      <c r="C440" s="184" t="s">
        <v>1182</v>
      </c>
      <c r="D440" s="184" t="s">
        <v>153</v>
      </c>
      <c r="E440" s="185" t="s">
        <v>1183</v>
      </c>
      <c r="F440" s="186" t="s">
        <v>1184</v>
      </c>
      <c r="G440" s="187" t="s">
        <v>192</v>
      </c>
      <c r="H440" s="188">
        <v>1.4379999999999999</v>
      </c>
      <c r="I440" s="189"/>
      <c r="J440" s="190">
        <f t="shared" si="180"/>
        <v>0</v>
      </c>
      <c r="K440" s="191"/>
      <c r="L440" s="36"/>
      <c r="M440" s="192" t="s">
        <v>1</v>
      </c>
      <c r="N440" s="193" t="s">
        <v>38</v>
      </c>
      <c r="O440" s="68"/>
      <c r="P440" s="194">
        <f t="shared" si="181"/>
        <v>0</v>
      </c>
      <c r="Q440" s="194">
        <v>0</v>
      </c>
      <c r="R440" s="194">
        <f t="shared" si="182"/>
        <v>0</v>
      </c>
      <c r="S440" s="194">
        <v>0</v>
      </c>
      <c r="T440" s="195">
        <f t="shared" si="183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6" t="s">
        <v>215</v>
      </c>
      <c r="AT440" s="196" t="s">
        <v>153</v>
      </c>
      <c r="AU440" s="196" t="s">
        <v>83</v>
      </c>
      <c r="AY440" s="14" t="s">
        <v>151</v>
      </c>
      <c r="BE440" s="197">
        <f t="shared" si="184"/>
        <v>0</v>
      </c>
      <c r="BF440" s="197">
        <f t="shared" si="185"/>
        <v>0</v>
      </c>
      <c r="BG440" s="197">
        <f t="shared" si="186"/>
        <v>0</v>
      </c>
      <c r="BH440" s="197">
        <f t="shared" si="187"/>
        <v>0</v>
      </c>
      <c r="BI440" s="197">
        <f t="shared" si="188"/>
        <v>0</v>
      </c>
      <c r="BJ440" s="14" t="s">
        <v>81</v>
      </c>
      <c r="BK440" s="197">
        <f t="shared" si="189"/>
        <v>0</v>
      </c>
      <c r="BL440" s="14" t="s">
        <v>215</v>
      </c>
      <c r="BM440" s="196" t="s">
        <v>1185</v>
      </c>
    </row>
    <row r="441" spans="1:65" s="12" customFormat="1" ht="22.8" customHeight="1">
      <c r="B441" s="168"/>
      <c r="C441" s="169"/>
      <c r="D441" s="170" t="s">
        <v>72</v>
      </c>
      <c r="E441" s="182" t="s">
        <v>1186</v>
      </c>
      <c r="F441" s="182" t="s">
        <v>1187</v>
      </c>
      <c r="G441" s="169"/>
      <c r="H441" s="169"/>
      <c r="I441" s="172"/>
      <c r="J441" s="183">
        <f>BK441</f>
        <v>0</v>
      </c>
      <c r="K441" s="169"/>
      <c r="L441" s="174"/>
      <c r="M441" s="175"/>
      <c r="N441" s="176"/>
      <c r="O441" s="176"/>
      <c r="P441" s="177">
        <f>SUM(P442:P452)</f>
        <v>0</v>
      </c>
      <c r="Q441" s="176"/>
      <c r="R441" s="177">
        <f>SUM(R442:R452)</f>
        <v>0.1677352</v>
      </c>
      <c r="S441" s="176"/>
      <c r="T441" s="178">
        <f>SUM(T442:T452)</f>
        <v>0</v>
      </c>
      <c r="AR441" s="179" t="s">
        <v>83</v>
      </c>
      <c r="AT441" s="180" t="s">
        <v>72</v>
      </c>
      <c r="AU441" s="180" t="s">
        <v>81</v>
      </c>
      <c r="AY441" s="179" t="s">
        <v>151</v>
      </c>
      <c r="BK441" s="181">
        <f>SUM(BK442:BK452)</f>
        <v>0</v>
      </c>
    </row>
    <row r="442" spans="1:65" s="2" customFormat="1" ht="24.15" customHeight="1">
      <c r="A442" s="31"/>
      <c r="B442" s="32"/>
      <c r="C442" s="184" t="s">
        <v>1188</v>
      </c>
      <c r="D442" s="184" t="s">
        <v>153</v>
      </c>
      <c r="E442" s="185" t="s">
        <v>1189</v>
      </c>
      <c r="F442" s="186" t="s">
        <v>1190</v>
      </c>
      <c r="G442" s="187" t="s">
        <v>287</v>
      </c>
      <c r="H442" s="188">
        <v>1</v>
      </c>
      <c r="I442" s="189"/>
      <c r="J442" s="190">
        <f t="shared" ref="J442:J452" si="190">ROUND(I442*H442,2)</f>
        <v>0</v>
      </c>
      <c r="K442" s="191"/>
      <c r="L442" s="36"/>
      <c r="M442" s="192" t="s">
        <v>1</v>
      </c>
      <c r="N442" s="193" t="s">
        <v>38</v>
      </c>
      <c r="O442" s="68"/>
      <c r="P442" s="194">
        <f t="shared" ref="P442:P452" si="191">O442*H442</f>
        <v>0</v>
      </c>
      <c r="Q442" s="194">
        <v>0</v>
      </c>
      <c r="R442" s="194">
        <f t="shared" ref="R442:R452" si="192">Q442*H442</f>
        <v>0</v>
      </c>
      <c r="S442" s="194">
        <v>0</v>
      </c>
      <c r="T442" s="195">
        <f t="shared" ref="T442:T452" si="193">S442*H442</f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6" t="s">
        <v>215</v>
      </c>
      <c r="AT442" s="196" t="s">
        <v>153</v>
      </c>
      <c r="AU442" s="196" t="s">
        <v>83</v>
      </c>
      <c r="AY442" s="14" t="s">
        <v>151</v>
      </c>
      <c r="BE442" s="197">
        <f t="shared" ref="BE442:BE452" si="194">IF(N442="základní",J442,0)</f>
        <v>0</v>
      </c>
      <c r="BF442" s="197">
        <f t="shared" ref="BF442:BF452" si="195">IF(N442="snížená",J442,0)</f>
        <v>0</v>
      </c>
      <c r="BG442" s="197">
        <f t="shared" ref="BG442:BG452" si="196">IF(N442="zákl. přenesená",J442,0)</f>
        <v>0</v>
      </c>
      <c r="BH442" s="197">
        <f t="shared" ref="BH442:BH452" si="197">IF(N442="sníž. přenesená",J442,0)</f>
        <v>0</v>
      </c>
      <c r="BI442" s="197">
        <f t="shared" ref="BI442:BI452" si="198">IF(N442="nulová",J442,0)</f>
        <v>0</v>
      </c>
      <c r="BJ442" s="14" t="s">
        <v>81</v>
      </c>
      <c r="BK442" s="197">
        <f t="shared" ref="BK442:BK452" si="199">ROUND(I442*H442,2)</f>
        <v>0</v>
      </c>
      <c r="BL442" s="14" t="s">
        <v>215</v>
      </c>
      <c r="BM442" s="196" t="s">
        <v>1191</v>
      </c>
    </row>
    <row r="443" spans="1:65" s="2" customFormat="1" ht="24.15" customHeight="1">
      <c r="A443" s="31"/>
      <c r="B443" s="32"/>
      <c r="C443" s="198" t="s">
        <v>1192</v>
      </c>
      <c r="D443" s="198" t="s">
        <v>323</v>
      </c>
      <c r="E443" s="199" t="s">
        <v>1193</v>
      </c>
      <c r="F443" s="200" t="s">
        <v>1194</v>
      </c>
      <c r="G443" s="201" t="s">
        <v>197</v>
      </c>
      <c r="H443" s="202">
        <v>11.52</v>
      </c>
      <c r="I443" s="203"/>
      <c r="J443" s="204">
        <f t="shared" si="190"/>
        <v>0</v>
      </c>
      <c r="K443" s="205"/>
      <c r="L443" s="206"/>
      <c r="M443" s="207" t="s">
        <v>1</v>
      </c>
      <c r="N443" s="208" t="s">
        <v>38</v>
      </c>
      <c r="O443" s="68"/>
      <c r="P443" s="194">
        <f t="shared" si="191"/>
        <v>0</v>
      </c>
      <c r="Q443" s="194">
        <v>1.3509999999999999E-2</v>
      </c>
      <c r="R443" s="194">
        <f t="shared" si="192"/>
        <v>0.1556352</v>
      </c>
      <c r="S443" s="194">
        <v>0</v>
      </c>
      <c r="T443" s="195">
        <f t="shared" si="193"/>
        <v>0</v>
      </c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R443" s="196" t="s">
        <v>181</v>
      </c>
      <c r="AT443" s="196" t="s">
        <v>323</v>
      </c>
      <c r="AU443" s="196" t="s">
        <v>83</v>
      </c>
      <c r="AY443" s="14" t="s">
        <v>151</v>
      </c>
      <c r="BE443" s="197">
        <f t="shared" si="194"/>
        <v>0</v>
      </c>
      <c r="BF443" s="197">
        <f t="shared" si="195"/>
        <v>0</v>
      </c>
      <c r="BG443" s="197">
        <f t="shared" si="196"/>
        <v>0</v>
      </c>
      <c r="BH443" s="197">
        <f t="shared" si="197"/>
        <v>0</v>
      </c>
      <c r="BI443" s="197">
        <f t="shared" si="198"/>
        <v>0</v>
      </c>
      <c r="BJ443" s="14" t="s">
        <v>81</v>
      </c>
      <c r="BK443" s="197">
        <f t="shared" si="199"/>
        <v>0</v>
      </c>
      <c r="BL443" s="14" t="s">
        <v>157</v>
      </c>
      <c r="BM443" s="196" t="s">
        <v>1195</v>
      </c>
    </row>
    <row r="444" spans="1:65" s="2" customFormat="1" ht="24.15" customHeight="1">
      <c r="A444" s="31"/>
      <c r="B444" s="32"/>
      <c r="C444" s="184" t="s">
        <v>1196</v>
      </c>
      <c r="D444" s="184" t="s">
        <v>153</v>
      </c>
      <c r="E444" s="185" t="s">
        <v>1197</v>
      </c>
      <c r="F444" s="186" t="s">
        <v>1198</v>
      </c>
      <c r="G444" s="187" t="s">
        <v>287</v>
      </c>
      <c r="H444" s="188">
        <v>1</v>
      </c>
      <c r="I444" s="189"/>
      <c r="J444" s="190">
        <f t="shared" si="190"/>
        <v>0</v>
      </c>
      <c r="K444" s="191"/>
      <c r="L444" s="36"/>
      <c r="M444" s="192" t="s">
        <v>1</v>
      </c>
      <c r="N444" s="193" t="s">
        <v>38</v>
      </c>
      <c r="O444" s="68"/>
      <c r="P444" s="194">
        <f t="shared" si="191"/>
        <v>0</v>
      </c>
      <c r="Q444" s="194">
        <v>0</v>
      </c>
      <c r="R444" s="194">
        <f t="shared" si="192"/>
        <v>0</v>
      </c>
      <c r="S444" s="194">
        <v>0</v>
      </c>
      <c r="T444" s="195">
        <f t="shared" si="193"/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6" t="s">
        <v>215</v>
      </c>
      <c r="AT444" s="196" t="s">
        <v>153</v>
      </c>
      <c r="AU444" s="196" t="s">
        <v>83</v>
      </c>
      <c r="AY444" s="14" t="s">
        <v>151</v>
      </c>
      <c r="BE444" s="197">
        <f t="shared" si="194"/>
        <v>0</v>
      </c>
      <c r="BF444" s="197">
        <f t="shared" si="195"/>
        <v>0</v>
      </c>
      <c r="BG444" s="197">
        <f t="shared" si="196"/>
        <v>0</v>
      </c>
      <c r="BH444" s="197">
        <f t="shared" si="197"/>
        <v>0</v>
      </c>
      <c r="BI444" s="197">
        <f t="shared" si="198"/>
        <v>0</v>
      </c>
      <c r="BJ444" s="14" t="s">
        <v>81</v>
      </c>
      <c r="BK444" s="197">
        <f t="shared" si="199"/>
        <v>0</v>
      </c>
      <c r="BL444" s="14" t="s">
        <v>215</v>
      </c>
      <c r="BM444" s="196" t="s">
        <v>1199</v>
      </c>
    </row>
    <row r="445" spans="1:65" s="2" customFormat="1" ht="24.15" customHeight="1">
      <c r="A445" s="31"/>
      <c r="B445" s="32"/>
      <c r="C445" s="198" t="s">
        <v>675</v>
      </c>
      <c r="D445" s="198" t="s">
        <v>323</v>
      </c>
      <c r="E445" s="199" t="s">
        <v>1200</v>
      </c>
      <c r="F445" s="200" t="s">
        <v>1201</v>
      </c>
      <c r="G445" s="201" t="s">
        <v>287</v>
      </c>
      <c r="H445" s="202">
        <v>1</v>
      </c>
      <c r="I445" s="203"/>
      <c r="J445" s="204">
        <f t="shared" si="190"/>
        <v>0</v>
      </c>
      <c r="K445" s="205"/>
      <c r="L445" s="206"/>
      <c r="M445" s="207" t="s">
        <v>1</v>
      </c>
      <c r="N445" s="208" t="s">
        <v>38</v>
      </c>
      <c r="O445" s="68"/>
      <c r="P445" s="194">
        <f t="shared" si="191"/>
        <v>0</v>
      </c>
      <c r="Q445" s="194">
        <v>1.2E-2</v>
      </c>
      <c r="R445" s="194">
        <f t="shared" si="192"/>
        <v>1.2E-2</v>
      </c>
      <c r="S445" s="194">
        <v>0</v>
      </c>
      <c r="T445" s="195">
        <f t="shared" si="193"/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181</v>
      </c>
      <c r="AT445" s="196" t="s">
        <v>323</v>
      </c>
      <c r="AU445" s="196" t="s">
        <v>83</v>
      </c>
      <c r="AY445" s="14" t="s">
        <v>151</v>
      </c>
      <c r="BE445" s="197">
        <f t="shared" si="194"/>
        <v>0</v>
      </c>
      <c r="BF445" s="197">
        <f t="shared" si="195"/>
        <v>0</v>
      </c>
      <c r="BG445" s="197">
        <f t="shared" si="196"/>
        <v>0</v>
      </c>
      <c r="BH445" s="197">
        <f t="shared" si="197"/>
        <v>0</v>
      </c>
      <c r="BI445" s="197">
        <f t="shared" si="198"/>
        <v>0</v>
      </c>
      <c r="BJ445" s="14" t="s">
        <v>81</v>
      </c>
      <c r="BK445" s="197">
        <f t="shared" si="199"/>
        <v>0</v>
      </c>
      <c r="BL445" s="14" t="s">
        <v>157</v>
      </c>
      <c r="BM445" s="196" t="s">
        <v>1202</v>
      </c>
    </row>
    <row r="446" spans="1:65" s="2" customFormat="1" ht="16.5" customHeight="1">
      <c r="A446" s="31"/>
      <c r="B446" s="32"/>
      <c r="C446" s="184" t="s">
        <v>1203</v>
      </c>
      <c r="D446" s="184" t="s">
        <v>153</v>
      </c>
      <c r="E446" s="185" t="s">
        <v>1204</v>
      </c>
      <c r="F446" s="186" t="s">
        <v>1205</v>
      </c>
      <c r="G446" s="187" t="s">
        <v>1206</v>
      </c>
      <c r="H446" s="188">
        <v>1</v>
      </c>
      <c r="I446" s="189"/>
      <c r="J446" s="190">
        <f t="shared" si="190"/>
        <v>0</v>
      </c>
      <c r="K446" s="191"/>
      <c r="L446" s="36"/>
      <c r="M446" s="192" t="s">
        <v>1</v>
      </c>
      <c r="N446" s="193" t="s">
        <v>38</v>
      </c>
      <c r="O446" s="68"/>
      <c r="P446" s="194">
        <f t="shared" si="191"/>
        <v>0</v>
      </c>
      <c r="Q446" s="194">
        <v>0</v>
      </c>
      <c r="R446" s="194">
        <f t="shared" si="192"/>
        <v>0</v>
      </c>
      <c r="S446" s="194">
        <v>0</v>
      </c>
      <c r="T446" s="195">
        <f t="shared" si="193"/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6" t="s">
        <v>215</v>
      </c>
      <c r="AT446" s="196" t="s">
        <v>153</v>
      </c>
      <c r="AU446" s="196" t="s">
        <v>83</v>
      </c>
      <c r="AY446" s="14" t="s">
        <v>151</v>
      </c>
      <c r="BE446" s="197">
        <f t="shared" si="194"/>
        <v>0</v>
      </c>
      <c r="BF446" s="197">
        <f t="shared" si="195"/>
        <v>0</v>
      </c>
      <c r="BG446" s="197">
        <f t="shared" si="196"/>
        <v>0</v>
      </c>
      <c r="BH446" s="197">
        <f t="shared" si="197"/>
        <v>0</v>
      </c>
      <c r="BI446" s="197">
        <f t="shared" si="198"/>
        <v>0</v>
      </c>
      <c r="BJ446" s="14" t="s">
        <v>81</v>
      </c>
      <c r="BK446" s="197">
        <f t="shared" si="199"/>
        <v>0</v>
      </c>
      <c r="BL446" s="14" t="s">
        <v>215</v>
      </c>
      <c r="BM446" s="196" t="s">
        <v>1207</v>
      </c>
    </row>
    <row r="447" spans="1:65" s="2" customFormat="1" ht="21.75" customHeight="1">
      <c r="A447" s="31"/>
      <c r="B447" s="32"/>
      <c r="C447" s="198" t="s">
        <v>1208</v>
      </c>
      <c r="D447" s="198" t="s">
        <v>323</v>
      </c>
      <c r="E447" s="199" t="s">
        <v>1209</v>
      </c>
      <c r="F447" s="200" t="s">
        <v>1210</v>
      </c>
      <c r="G447" s="201" t="s">
        <v>287</v>
      </c>
      <c r="H447" s="202">
        <v>1</v>
      </c>
      <c r="I447" s="203"/>
      <c r="J447" s="204">
        <f t="shared" si="190"/>
        <v>0</v>
      </c>
      <c r="K447" s="205"/>
      <c r="L447" s="206"/>
      <c r="M447" s="207" t="s">
        <v>1</v>
      </c>
      <c r="N447" s="208" t="s">
        <v>38</v>
      </c>
      <c r="O447" s="68"/>
      <c r="P447" s="194">
        <f t="shared" si="191"/>
        <v>0</v>
      </c>
      <c r="Q447" s="194">
        <v>1E-4</v>
      </c>
      <c r="R447" s="194">
        <f t="shared" si="192"/>
        <v>1E-4</v>
      </c>
      <c r="S447" s="194">
        <v>0</v>
      </c>
      <c r="T447" s="195">
        <f t="shared" si="193"/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181</v>
      </c>
      <c r="AT447" s="196" t="s">
        <v>323</v>
      </c>
      <c r="AU447" s="196" t="s">
        <v>83</v>
      </c>
      <c r="AY447" s="14" t="s">
        <v>151</v>
      </c>
      <c r="BE447" s="197">
        <f t="shared" si="194"/>
        <v>0</v>
      </c>
      <c r="BF447" s="197">
        <f t="shared" si="195"/>
        <v>0</v>
      </c>
      <c r="BG447" s="197">
        <f t="shared" si="196"/>
        <v>0</v>
      </c>
      <c r="BH447" s="197">
        <f t="shared" si="197"/>
        <v>0</v>
      </c>
      <c r="BI447" s="197">
        <f t="shared" si="198"/>
        <v>0</v>
      </c>
      <c r="BJ447" s="14" t="s">
        <v>81</v>
      </c>
      <c r="BK447" s="197">
        <f t="shared" si="199"/>
        <v>0</v>
      </c>
      <c r="BL447" s="14" t="s">
        <v>157</v>
      </c>
      <c r="BM447" s="196" t="s">
        <v>1211</v>
      </c>
    </row>
    <row r="448" spans="1:65" s="2" customFormat="1" ht="24.15" customHeight="1">
      <c r="A448" s="31"/>
      <c r="B448" s="32"/>
      <c r="C448" s="184" t="s">
        <v>1212</v>
      </c>
      <c r="D448" s="184" t="s">
        <v>153</v>
      </c>
      <c r="E448" s="185" t="s">
        <v>1213</v>
      </c>
      <c r="F448" s="186" t="s">
        <v>1214</v>
      </c>
      <c r="G448" s="187" t="s">
        <v>248</v>
      </c>
      <c r="H448" s="188">
        <v>3.12</v>
      </c>
      <c r="I448" s="189"/>
      <c r="J448" s="190">
        <f t="shared" si="190"/>
        <v>0</v>
      </c>
      <c r="K448" s="191"/>
      <c r="L448" s="36"/>
      <c r="M448" s="192" t="s">
        <v>1</v>
      </c>
      <c r="N448" s="193" t="s">
        <v>38</v>
      </c>
      <c r="O448" s="68"/>
      <c r="P448" s="194">
        <f t="shared" si="191"/>
        <v>0</v>
      </c>
      <c r="Q448" s="194">
        <v>0</v>
      </c>
      <c r="R448" s="194">
        <f t="shared" si="192"/>
        <v>0</v>
      </c>
      <c r="S448" s="194">
        <v>0</v>
      </c>
      <c r="T448" s="195">
        <f t="shared" si="193"/>
        <v>0</v>
      </c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R448" s="196" t="s">
        <v>215</v>
      </c>
      <c r="AT448" s="196" t="s">
        <v>153</v>
      </c>
      <c r="AU448" s="196" t="s">
        <v>83</v>
      </c>
      <c r="AY448" s="14" t="s">
        <v>151</v>
      </c>
      <c r="BE448" s="197">
        <f t="shared" si="194"/>
        <v>0</v>
      </c>
      <c r="BF448" s="197">
        <f t="shared" si="195"/>
        <v>0</v>
      </c>
      <c r="BG448" s="197">
        <f t="shared" si="196"/>
        <v>0</v>
      </c>
      <c r="BH448" s="197">
        <f t="shared" si="197"/>
        <v>0</v>
      </c>
      <c r="BI448" s="197">
        <f t="shared" si="198"/>
        <v>0</v>
      </c>
      <c r="BJ448" s="14" t="s">
        <v>81</v>
      </c>
      <c r="BK448" s="197">
        <f t="shared" si="199"/>
        <v>0</v>
      </c>
      <c r="BL448" s="14" t="s">
        <v>215</v>
      </c>
      <c r="BM448" s="196" t="s">
        <v>1215</v>
      </c>
    </row>
    <row r="449" spans="1:65" s="2" customFormat="1" ht="16.5" customHeight="1">
      <c r="A449" s="31"/>
      <c r="B449" s="32"/>
      <c r="C449" s="184" t="s">
        <v>683</v>
      </c>
      <c r="D449" s="184" t="s">
        <v>153</v>
      </c>
      <c r="E449" s="185" t="s">
        <v>1216</v>
      </c>
      <c r="F449" s="186" t="s">
        <v>1217</v>
      </c>
      <c r="G449" s="187" t="s">
        <v>248</v>
      </c>
      <c r="H449" s="188">
        <v>3.12</v>
      </c>
      <c r="I449" s="189"/>
      <c r="J449" s="190">
        <f t="shared" si="190"/>
        <v>0</v>
      </c>
      <c r="K449" s="191"/>
      <c r="L449" s="36"/>
      <c r="M449" s="192" t="s">
        <v>1</v>
      </c>
      <c r="N449" s="193" t="s">
        <v>38</v>
      </c>
      <c r="O449" s="68"/>
      <c r="P449" s="194">
        <f t="shared" si="191"/>
        <v>0</v>
      </c>
      <c r="Q449" s="194">
        <v>0</v>
      </c>
      <c r="R449" s="194">
        <f t="shared" si="192"/>
        <v>0</v>
      </c>
      <c r="S449" s="194">
        <v>0</v>
      </c>
      <c r="T449" s="195">
        <f t="shared" si="193"/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215</v>
      </c>
      <c r="AT449" s="196" t="s">
        <v>153</v>
      </c>
      <c r="AU449" s="196" t="s">
        <v>83</v>
      </c>
      <c r="AY449" s="14" t="s">
        <v>151</v>
      </c>
      <c r="BE449" s="197">
        <f t="shared" si="194"/>
        <v>0</v>
      </c>
      <c r="BF449" s="197">
        <f t="shared" si="195"/>
        <v>0</v>
      </c>
      <c r="BG449" s="197">
        <f t="shared" si="196"/>
        <v>0</v>
      </c>
      <c r="BH449" s="197">
        <f t="shared" si="197"/>
        <v>0</v>
      </c>
      <c r="BI449" s="197">
        <f t="shared" si="198"/>
        <v>0</v>
      </c>
      <c r="BJ449" s="14" t="s">
        <v>81</v>
      </c>
      <c r="BK449" s="197">
        <f t="shared" si="199"/>
        <v>0</v>
      </c>
      <c r="BL449" s="14" t="s">
        <v>215</v>
      </c>
      <c r="BM449" s="196" t="s">
        <v>1218</v>
      </c>
    </row>
    <row r="450" spans="1:65" s="2" customFormat="1" ht="24.15" customHeight="1">
      <c r="A450" s="31"/>
      <c r="B450" s="32"/>
      <c r="C450" s="184" t="s">
        <v>1219</v>
      </c>
      <c r="D450" s="184" t="s">
        <v>153</v>
      </c>
      <c r="E450" s="185" t="s">
        <v>1220</v>
      </c>
      <c r="F450" s="186" t="s">
        <v>1221</v>
      </c>
      <c r="G450" s="187" t="s">
        <v>248</v>
      </c>
      <c r="H450" s="188">
        <v>3.12</v>
      </c>
      <c r="I450" s="189"/>
      <c r="J450" s="190">
        <f t="shared" si="190"/>
        <v>0</v>
      </c>
      <c r="K450" s="191"/>
      <c r="L450" s="36"/>
      <c r="M450" s="192" t="s">
        <v>1</v>
      </c>
      <c r="N450" s="193" t="s">
        <v>38</v>
      </c>
      <c r="O450" s="68"/>
      <c r="P450" s="194">
        <f t="shared" si="191"/>
        <v>0</v>
      </c>
      <c r="Q450" s="194">
        <v>0</v>
      </c>
      <c r="R450" s="194">
        <f t="shared" si="192"/>
        <v>0</v>
      </c>
      <c r="S450" s="194">
        <v>0</v>
      </c>
      <c r="T450" s="195">
        <f t="shared" si="193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6" t="s">
        <v>215</v>
      </c>
      <c r="AT450" s="196" t="s">
        <v>153</v>
      </c>
      <c r="AU450" s="196" t="s">
        <v>83</v>
      </c>
      <c r="AY450" s="14" t="s">
        <v>151</v>
      </c>
      <c r="BE450" s="197">
        <f t="shared" si="194"/>
        <v>0</v>
      </c>
      <c r="BF450" s="197">
        <f t="shared" si="195"/>
        <v>0</v>
      </c>
      <c r="BG450" s="197">
        <f t="shared" si="196"/>
        <v>0</v>
      </c>
      <c r="BH450" s="197">
        <f t="shared" si="197"/>
        <v>0</v>
      </c>
      <c r="BI450" s="197">
        <f t="shared" si="198"/>
        <v>0</v>
      </c>
      <c r="BJ450" s="14" t="s">
        <v>81</v>
      </c>
      <c r="BK450" s="197">
        <f t="shared" si="199"/>
        <v>0</v>
      </c>
      <c r="BL450" s="14" t="s">
        <v>215</v>
      </c>
      <c r="BM450" s="196" t="s">
        <v>1222</v>
      </c>
    </row>
    <row r="451" spans="1:65" s="2" customFormat="1" ht="16.5" customHeight="1">
      <c r="A451" s="31"/>
      <c r="B451" s="32"/>
      <c r="C451" s="184" t="s">
        <v>689</v>
      </c>
      <c r="D451" s="184" t="s">
        <v>153</v>
      </c>
      <c r="E451" s="185" t="s">
        <v>1223</v>
      </c>
      <c r="F451" s="186" t="s">
        <v>1224</v>
      </c>
      <c r="G451" s="187" t="s">
        <v>248</v>
      </c>
      <c r="H451" s="188">
        <v>3.12</v>
      </c>
      <c r="I451" s="189"/>
      <c r="J451" s="190">
        <f t="shared" si="190"/>
        <v>0</v>
      </c>
      <c r="K451" s="191"/>
      <c r="L451" s="36"/>
      <c r="M451" s="192" t="s">
        <v>1</v>
      </c>
      <c r="N451" s="193" t="s">
        <v>38</v>
      </c>
      <c r="O451" s="68"/>
      <c r="P451" s="194">
        <f t="shared" si="191"/>
        <v>0</v>
      </c>
      <c r="Q451" s="194">
        <v>0</v>
      </c>
      <c r="R451" s="194">
        <f t="shared" si="192"/>
        <v>0</v>
      </c>
      <c r="S451" s="194">
        <v>0</v>
      </c>
      <c r="T451" s="195">
        <f t="shared" si="193"/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215</v>
      </c>
      <c r="AT451" s="196" t="s">
        <v>153</v>
      </c>
      <c r="AU451" s="196" t="s">
        <v>83</v>
      </c>
      <c r="AY451" s="14" t="s">
        <v>151</v>
      </c>
      <c r="BE451" s="197">
        <f t="shared" si="194"/>
        <v>0</v>
      </c>
      <c r="BF451" s="197">
        <f t="shared" si="195"/>
        <v>0</v>
      </c>
      <c r="BG451" s="197">
        <f t="shared" si="196"/>
        <v>0</v>
      </c>
      <c r="BH451" s="197">
        <f t="shared" si="197"/>
        <v>0</v>
      </c>
      <c r="BI451" s="197">
        <f t="shared" si="198"/>
        <v>0</v>
      </c>
      <c r="BJ451" s="14" t="s">
        <v>81</v>
      </c>
      <c r="BK451" s="197">
        <f t="shared" si="199"/>
        <v>0</v>
      </c>
      <c r="BL451" s="14" t="s">
        <v>215</v>
      </c>
      <c r="BM451" s="196" t="s">
        <v>1225</v>
      </c>
    </row>
    <row r="452" spans="1:65" s="2" customFormat="1" ht="24.15" customHeight="1">
      <c r="A452" s="31"/>
      <c r="B452" s="32"/>
      <c r="C452" s="184" t="s">
        <v>1226</v>
      </c>
      <c r="D452" s="184" t="s">
        <v>153</v>
      </c>
      <c r="E452" s="185" t="s">
        <v>1227</v>
      </c>
      <c r="F452" s="186" t="s">
        <v>1228</v>
      </c>
      <c r="G452" s="187" t="s">
        <v>192</v>
      </c>
      <c r="H452" s="188">
        <v>0.16600000000000001</v>
      </c>
      <c r="I452" s="189"/>
      <c r="J452" s="190">
        <f t="shared" si="190"/>
        <v>0</v>
      </c>
      <c r="K452" s="191"/>
      <c r="L452" s="36"/>
      <c r="M452" s="192" t="s">
        <v>1</v>
      </c>
      <c r="N452" s="193" t="s">
        <v>38</v>
      </c>
      <c r="O452" s="68"/>
      <c r="P452" s="194">
        <f t="shared" si="191"/>
        <v>0</v>
      </c>
      <c r="Q452" s="194">
        <v>0</v>
      </c>
      <c r="R452" s="194">
        <f t="shared" si="192"/>
        <v>0</v>
      </c>
      <c r="S452" s="194">
        <v>0</v>
      </c>
      <c r="T452" s="195">
        <f t="shared" si="193"/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6" t="s">
        <v>215</v>
      </c>
      <c r="AT452" s="196" t="s">
        <v>153</v>
      </c>
      <c r="AU452" s="196" t="s">
        <v>83</v>
      </c>
      <c r="AY452" s="14" t="s">
        <v>151</v>
      </c>
      <c r="BE452" s="197">
        <f t="shared" si="194"/>
        <v>0</v>
      </c>
      <c r="BF452" s="197">
        <f t="shared" si="195"/>
        <v>0</v>
      </c>
      <c r="BG452" s="197">
        <f t="shared" si="196"/>
        <v>0</v>
      </c>
      <c r="BH452" s="197">
        <f t="shared" si="197"/>
        <v>0</v>
      </c>
      <c r="BI452" s="197">
        <f t="shared" si="198"/>
        <v>0</v>
      </c>
      <c r="BJ452" s="14" t="s">
        <v>81</v>
      </c>
      <c r="BK452" s="197">
        <f t="shared" si="199"/>
        <v>0</v>
      </c>
      <c r="BL452" s="14" t="s">
        <v>215</v>
      </c>
      <c r="BM452" s="196" t="s">
        <v>1229</v>
      </c>
    </row>
    <row r="453" spans="1:65" s="12" customFormat="1" ht="22.8" customHeight="1">
      <c r="B453" s="168"/>
      <c r="C453" s="169"/>
      <c r="D453" s="170" t="s">
        <v>72</v>
      </c>
      <c r="E453" s="182" t="s">
        <v>1230</v>
      </c>
      <c r="F453" s="182" t="s">
        <v>1231</v>
      </c>
      <c r="G453" s="169"/>
      <c r="H453" s="169"/>
      <c r="I453" s="172"/>
      <c r="J453" s="183">
        <f>BK453</f>
        <v>0</v>
      </c>
      <c r="K453" s="169"/>
      <c r="L453" s="174"/>
      <c r="M453" s="175"/>
      <c r="N453" s="176"/>
      <c r="O453" s="176"/>
      <c r="P453" s="177">
        <f>SUM(P454:P463)</f>
        <v>0</v>
      </c>
      <c r="Q453" s="176"/>
      <c r="R453" s="177">
        <f>SUM(R454:R463)</f>
        <v>1.6195726000000001</v>
      </c>
      <c r="S453" s="176"/>
      <c r="T453" s="178">
        <f>SUM(T454:T463)</f>
        <v>0</v>
      </c>
      <c r="AR453" s="179" t="s">
        <v>83</v>
      </c>
      <c r="AT453" s="180" t="s">
        <v>72</v>
      </c>
      <c r="AU453" s="180" t="s">
        <v>81</v>
      </c>
      <c r="AY453" s="179" t="s">
        <v>151</v>
      </c>
      <c r="BK453" s="181">
        <f>SUM(BK454:BK463)</f>
        <v>0</v>
      </c>
    </row>
    <row r="454" spans="1:65" s="2" customFormat="1" ht="16.5" customHeight="1">
      <c r="A454" s="31"/>
      <c r="B454" s="32"/>
      <c r="C454" s="184" t="s">
        <v>692</v>
      </c>
      <c r="D454" s="184" t="s">
        <v>153</v>
      </c>
      <c r="E454" s="185" t="s">
        <v>1232</v>
      </c>
      <c r="F454" s="186" t="s">
        <v>1233</v>
      </c>
      <c r="G454" s="187" t="s">
        <v>197</v>
      </c>
      <c r="H454" s="188">
        <v>63.231999999999999</v>
      </c>
      <c r="I454" s="189"/>
      <c r="J454" s="190">
        <f t="shared" ref="J454:J463" si="200">ROUND(I454*H454,2)</f>
        <v>0</v>
      </c>
      <c r="K454" s="191"/>
      <c r="L454" s="36"/>
      <c r="M454" s="192" t="s">
        <v>1</v>
      </c>
      <c r="N454" s="193" t="s">
        <v>38</v>
      </c>
      <c r="O454" s="68"/>
      <c r="P454" s="194">
        <f t="shared" ref="P454:P463" si="201">O454*H454</f>
        <v>0</v>
      </c>
      <c r="Q454" s="194">
        <v>2.9999999999999997E-4</v>
      </c>
      <c r="R454" s="194">
        <f t="shared" ref="R454:R463" si="202">Q454*H454</f>
        <v>1.89696E-2</v>
      </c>
      <c r="S454" s="194">
        <v>0</v>
      </c>
      <c r="T454" s="195">
        <f t="shared" ref="T454:T463" si="203">S454*H454</f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6" t="s">
        <v>215</v>
      </c>
      <c r="AT454" s="196" t="s">
        <v>153</v>
      </c>
      <c r="AU454" s="196" t="s">
        <v>83</v>
      </c>
      <c r="AY454" s="14" t="s">
        <v>151</v>
      </c>
      <c r="BE454" s="197">
        <f t="shared" ref="BE454:BE463" si="204">IF(N454="základní",J454,0)</f>
        <v>0</v>
      </c>
      <c r="BF454" s="197">
        <f t="shared" ref="BF454:BF463" si="205">IF(N454="snížená",J454,0)</f>
        <v>0</v>
      </c>
      <c r="BG454" s="197">
        <f t="shared" ref="BG454:BG463" si="206">IF(N454="zákl. přenesená",J454,0)</f>
        <v>0</v>
      </c>
      <c r="BH454" s="197">
        <f t="shared" ref="BH454:BH463" si="207">IF(N454="sníž. přenesená",J454,0)</f>
        <v>0</v>
      </c>
      <c r="BI454" s="197">
        <f t="shared" ref="BI454:BI463" si="208">IF(N454="nulová",J454,0)</f>
        <v>0</v>
      </c>
      <c r="BJ454" s="14" t="s">
        <v>81</v>
      </c>
      <c r="BK454" s="197">
        <f t="shared" ref="BK454:BK463" si="209">ROUND(I454*H454,2)</f>
        <v>0</v>
      </c>
      <c r="BL454" s="14" t="s">
        <v>215</v>
      </c>
      <c r="BM454" s="196" t="s">
        <v>1234</v>
      </c>
    </row>
    <row r="455" spans="1:65" s="2" customFormat="1" ht="24.15" customHeight="1">
      <c r="A455" s="31"/>
      <c r="B455" s="32"/>
      <c r="C455" s="184" t="s">
        <v>1235</v>
      </c>
      <c r="D455" s="184" t="s">
        <v>153</v>
      </c>
      <c r="E455" s="185" t="s">
        <v>1236</v>
      </c>
      <c r="F455" s="186" t="s">
        <v>1237</v>
      </c>
      <c r="G455" s="187" t="s">
        <v>248</v>
      </c>
      <c r="H455" s="188">
        <v>14.56</v>
      </c>
      <c r="I455" s="189"/>
      <c r="J455" s="190">
        <f t="shared" si="200"/>
        <v>0</v>
      </c>
      <c r="K455" s="191"/>
      <c r="L455" s="36"/>
      <c r="M455" s="192" t="s">
        <v>1</v>
      </c>
      <c r="N455" s="193" t="s">
        <v>38</v>
      </c>
      <c r="O455" s="68"/>
      <c r="P455" s="194">
        <f t="shared" si="201"/>
        <v>0</v>
      </c>
      <c r="Q455" s="194">
        <v>0</v>
      </c>
      <c r="R455" s="194">
        <f t="shared" si="202"/>
        <v>0</v>
      </c>
      <c r="S455" s="194">
        <v>0</v>
      </c>
      <c r="T455" s="195">
        <f t="shared" si="203"/>
        <v>0</v>
      </c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R455" s="196" t="s">
        <v>215</v>
      </c>
      <c r="AT455" s="196" t="s">
        <v>153</v>
      </c>
      <c r="AU455" s="196" t="s">
        <v>83</v>
      </c>
      <c r="AY455" s="14" t="s">
        <v>151</v>
      </c>
      <c r="BE455" s="197">
        <f t="shared" si="204"/>
        <v>0</v>
      </c>
      <c r="BF455" s="197">
        <f t="shared" si="205"/>
        <v>0</v>
      </c>
      <c r="BG455" s="197">
        <f t="shared" si="206"/>
        <v>0</v>
      </c>
      <c r="BH455" s="197">
        <f t="shared" si="207"/>
        <v>0</v>
      </c>
      <c r="BI455" s="197">
        <f t="shared" si="208"/>
        <v>0</v>
      </c>
      <c r="BJ455" s="14" t="s">
        <v>81</v>
      </c>
      <c r="BK455" s="197">
        <f t="shared" si="209"/>
        <v>0</v>
      </c>
      <c r="BL455" s="14" t="s">
        <v>215</v>
      </c>
      <c r="BM455" s="196" t="s">
        <v>1238</v>
      </c>
    </row>
    <row r="456" spans="1:65" s="2" customFormat="1" ht="33" customHeight="1">
      <c r="A456" s="31"/>
      <c r="B456" s="32"/>
      <c r="C456" s="184" t="s">
        <v>696</v>
      </c>
      <c r="D456" s="184" t="s">
        <v>153</v>
      </c>
      <c r="E456" s="185" t="s">
        <v>1239</v>
      </c>
      <c r="F456" s="186" t="s">
        <v>1240</v>
      </c>
      <c r="G456" s="187" t="s">
        <v>248</v>
      </c>
      <c r="H456" s="188">
        <v>14.56</v>
      </c>
      <c r="I456" s="189"/>
      <c r="J456" s="190">
        <f t="shared" si="200"/>
        <v>0</v>
      </c>
      <c r="K456" s="191"/>
      <c r="L456" s="36"/>
      <c r="M456" s="192" t="s">
        <v>1</v>
      </c>
      <c r="N456" s="193" t="s">
        <v>38</v>
      </c>
      <c r="O456" s="68"/>
      <c r="P456" s="194">
        <f t="shared" si="201"/>
        <v>0</v>
      </c>
      <c r="Q456" s="194">
        <v>0</v>
      </c>
      <c r="R456" s="194">
        <f t="shared" si="202"/>
        <v>0</v>
      </c>
      <c r="S456" s="194">
        <v>0</v>
      </c>
      <c r="T456" s="195">
        <f t="shared" si="203"/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6" t="s">
        <v>215</v>
      </c>
      <c r="AT456" s="196" t="s">
        <v>153</v>
      </c>
      <c r="AU456" s="196" t="s">
        <v>83</v>
      </c>
      <c r="AY456" s="14" t="s">
        <v>151</v>
      </c>
      <c r="BE456" s="197">
        <f t="shared" si="204"/>
        <v>0</v>
      </c>
      <c r="BF456" s="197">
        <f t="shared" si="205"/>
        <v>0</v>
      </c>
      <c r="BG456" s="197">
        <f t="shared" si="206"/>
        <v>0</v>
      </c>
      <c r="BH456" s="197">
        <f t="shared" si="207"/>
        <v>0</v>
      </c>
      <c r="BI456" s="197">
        <f t="shared" si="208"/>
        <v>0</v>
      </c>
      <c r="BJ456" s="14" t="s">
        <v>81</v>
      </c>
      <c r="BK456" s="197">
        <f t="shared" si="209"/>
        <v>0</v>
      </c>
      <c r="BL456" s="14" t="s">
        <v>215</v>
      </c>
      <c r="BM456" s="196" t="s">
        <v>1241</v>
      </c>
    </row>
    <row r="457" spans="1:65" s="2" customFormat="1" ht="24.15" customHeight="1">
      <c r="A457" s="31"/>
      <c r="B457" s="32"/>
      <c r="C457" s="184" t="s">
        <v>1242</v>
      </c>
      <c r="D457" s="184" t="s">
        <v>153</v>
      </c>
      <c r="E457" s="185" t="s">
        <v>1243</v>
      </c>
      <c r="F457" s="186" t="s">
        <v>1244</v>
      </c>
      <c r="G457" s="187" t="s">
        <v>248</v>
      </c>
      <c r="H457" s="188">
        <v>26.675999999999998</v>
      </c>
      <c r="I457" s="189"/>
      <c r="J457" s="190">
        <f t="shared" si="200"/>
        <v>0</v>
      </c>
      <c r="K457" s="191"/>
      <c r="L457" s="36"/>
      <c r="M457" s="192" t="s">
        <v>1</v>
      </c>
      <c r="N457" s="193" t="s">
        <v>38</v>
      </c>
      <c r="O457" s="68"/>
      <c r="P457" s="194">
        <f t="shared" si="201"/>
        <v>0</v>
      </c>
      <c r="Q457" s="194">
        <v>0</v>
      </c>
      <c r="R457" s="194">
        <f t="shared" si="202"/>
        <v>0</v>
      </c>
      <c r="S457" s="194">
        <v>0</v>
      </c>
      <c r="T457" s="195">
        <f t="shared" si="20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215</v>
      </c>
      <c r="AT457" s="196" t="s">
        <v>153</v>
      </c>
      <c r="AU457" s="196" t="s">
        <v>83</v>
      </c>
      <c r="AY457" s="14" t="s">
        <v>151</v>
      </c>
      <c r="BE457" s="197">
        <f t="shared" si="204"/>
        <v>0</v>
      </c>
      <c r="BF457" s="197">
        <f t="shared" si="205"/>
        <v>0</v>
      </c>
      <c r="BG457" s="197">
        <f t="shared" si="206"/>
        <v>0</v>
      </c>
      <c r="BH457" s="197">
        <f t="shared" si="207"/>
        <v>0</v>
      </c>
      <c r="BI457" s="197">
        <f t="shared" si="208"/>
        <v>0</v>
      </c>
      <c r="BJ457" s="14" t="s">
        <v>81</v>
      </c>
      <c r="BK457" s="197">
        <f t="shared" si="209"/>
        <v>0</v>
      </c>
      <c r="BL457" s="14" t="s">
        <v>215</v>
      </c>
      <c r="BM457" s="196" t="s">
        <v>1245</v>
      </c>
    </row>
    <row r="458" spans="1:65" s="2" customFormat="1" ht="24.15" customHeight="1">
      <c r="A458" s="31"/>
      <c r="B458" s="32"/>
      <c r="C458" s="184" t="s">
        <v>699</v>
      </c>
      <c r="D458" s="184" t="s">
        <v>153</v>
      </c>
      <c r="E458" s="185" t="s">
        <v>1246</v>
      </c>
      <c r="F458" s="186" t="s">
        <v>1247</v>
      </c>
      <c r="G458" s="187" t="s">
        <v>248</v>
      </c>
      <c r="H458" s="188">
        <v>5.72</v>
      </c>
      <c r="I458" s="189"/>
      <c r="J458" s="190">
        <f t="shared" si="200"/>
        <v>0</v>
      </c>
      <c r="K458" s="191"/>
      <c r="L458" s="36"/>
      <c r="M458" s="192" t="s">
        <v>1</v>
      </c>
      <c r="N458" s="193" t="s">
        <v>38</v>
      </c>
      <c r="O458" s="68"/>
      <c r="P458" s="194">
        <f t="shared" si="201"/>
        <v>0</v>
      </c>
      <c r="Q458" s="194">
        <v>0</v>
      </c>
      <c r="R458" s="194">
        <f t="shared" si="202"/>
        <v>0</v>
      </c>
      <c r="S458" s="194">
        <v>0</v>
      </c>
      <c r="T458" s="195">
        <f t="shared" si="20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6" t="s">
        <v>215</v>
      </c>
      <c r="AT458" s="196" t="s">
        <v>153</v>
      </c>
      <c r="AU458" s="196" t="s">
        <v>83</v>
      </c>
      <c r="AY458" s="14" t="s">
        <v>151</v>
      </c>
      <c r="BE458" s="197">
        <f t="shared" si="204"/>
        <v>0</v>
      </c>
      <c r="BF458" s="197">
        <f t="shared" si="205"/>
        <v>0</v>
      </c>
      <c r="BG458" s="197">
        <f t="shared" si="206"/>
        <v>0</v>
      </c>
      <c r="BH458" s="197">
        <f t="shared" si="207"/>
        <v>0</v>
      </c>
      <c r="BI458" s="197">
        <f t="shared" si="208"/>
        <v>0</v>
      </c>
      <c r="BJ458" s="14" t="s">
        <v>81</v>
      </c>
      <c r="BK458" s="197">
        <f t="shared" si="209"/>
        <v>0</v>
      </c>
      <c r="BL458" s="14" t="s">
        <v>215</v>
      </c>
      <c r="BM458" s="196" t="s">
        <v>1248</v>
      </c>
    </row>
    <row r="459" spans="1:65" s="2" customFormat="1" ht="33" customHeight="1">
      <c r="A459" s="31"/>
      <c r="B459" s="32"/>
      <c r="C459" s="184" t="s">
        <v>1249</v>
      </c>
      <c r="D459" s="184" t="s">
        <v>153</v>
      </c>
      <c r="E459" s="185" t="s">
        <v>1250</v>
      </c>
      <c r="F459" s="186" t="s">
        <v>1251</v>
      </c>
      <c r="G459" s="187" t="s">
        <v>248</v>
      </c>
      <c r="H459" s="188">
        <v>3.12</v>
      </c>
      <c r="I459" s="189"/>
      <c r="J459" s="190">
        <f t="shared" si="200"/>
        <v>0</v>
      </c>
      <c r="K459" s="191"/>
      <c r="L459" s="36"/>
      <c r="M459" s="192" t="s">
        <v>1</v>
      </c>
      <c r="N459" s="193" t="s">
        <v>38</v>
      </c>
      <c r="O459" s="68"/>
      <c r="P459" s="194">
        <f t="shared" si="201"/>
        <v>0</v>
      </c>
      <c r="Q459" s="194">
        <v>0</v>
      </c>
      <c r="R459" s="194">
        <f t="shared" si="202"/>
        <v>0</v>
      </c>
      <c r="S459" s="194">
        <v>0</v>
      </c>
      <c r="T459" s="195">
        <f t="shared" si="20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215</v>
      </c>
      <c r="AT459" s="196" t="s">
        <v>153</v>
      </c>
      <c r="AU459" s="196" t="s">
        <v>83</v>
      </c>
      <c r="AY459" s="14" t="s">
        <v>151</v>
      </c>
      <c r="BE459" s="197">
        <f t="shared" si="204"/>
        <v>0</v>
      </c>
      <c r="BF459" s="197">
        <f t="shared" si="205"/>
        <v>0</v>
      </c>
      <c r="BG459" s="197">
        <f t="shared" si="206"/>
        <v>0</v>
      </c>
      <c r="BH459" s="197">
        <f t="shared" si="207"/>
        <v>0</v>
      </c>
      <c r="BI459" s="197">
        <f t="shared" si="208"/>
        <v>0</v>
      </c>
      <c r="BJ459" s="14" t="s">
        <v>81</v>
      </c>
      <c r="BK459" s="197">
        <f t="shared" si="209"/>
        <v>0</v>
      </c>
      <c r="BL459" s="14" t="s">
        <v>215</v>
      </c>
      <c r="BM459" s="196" t="s">
        <v>1252</v>
      </c>
    </row>
    <row r="460" spans="1:65" s="2" customFormat="1" ht="24.15" customHeight="1">
      <c r="A460" s="31"/>
      <c r="B460" s="32"/>
      <c r="C460" s="184" t="s">
        <v>703</v>
      </c>
      <c r="D460" s="184" t="s">
        <v>153</v>
      </c>
      <c r="E460" s="185" t="s">
        <v>1253</v>
      </c>
      <c r="F460" s="186" t="s">
        <v>1254</v>
      </c>
      <c r="G460" s="187" t="s">
        <v>197</v>
      </c>
      <c r="H460" s="188">
        <v>63.231999999999999</v>
      </c>
      <c r="I460" s="189"/>
      <c r="J460" s="190">
        <f t="shared" si="200"/>
        <v>0</v>
      </c>
      <c r="K460" s="191"/>
      <c r="L460" s="36"/>
      <c r="M460" s="192" t="s">
        <v>1</v>
      </c>
      <c r="N460" s="193" t="s">
        <v>38</v>
      </c>
      <c r="O460" s="68"/>
      <c r="P460" s="194">
        <f t="shared" si="201"/>
        <v>0</v>
      </c>
      <c r="Q460" s="194">
        <v>0</v>
      </c>
      <c r="R460" s="194">
        <f t="shared" si="202"/>
        <v>0</v>
      </c>
      <c r="S460" s="194">
        <v>0</v>
      </c>
      <c r="T460" s="195">
        <f t="shared" si="20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6" t="s">
        <v>215</v>
      </c>
      <c r="AT460" s="196" t="s">
        <v>153</v>
      </c>
      <c r="AU460" s="196" t="s">
        <v>83</v>
      </c>
      <c r="AY460" s="14" t="s">
        <v>151</v>
      </c>
      <c r="BE460" s="197">
        <f t="shared" si="204"/>
        <v>0</v>
      </c>
      <c r="BF460" s="197">
        <f t="shared" si="205"/>
        <v>0</v>
      </c>
      <c r="BG460" s="197">
        <f t="shared" si="206"/>
        <v>0</v>
      </c>
      <c r="BH460" s="197">
        <f t="shared" si="207"/>
        <v>0</v>
      </c>
      <c r="BI460" s="197">
        <f t="shared" si="208"/>
        <v>0</v>
      </c>
      <c r="BJ460" s="14" t="s">
        <v>81</v>
      </c>
      <c r="BK460" s="197">
        <f t="shared" si="209"/>
        <v>0</v>
      </c>
      <c r="BL460" s="14" t="s">
        <v>215</v>
      </c>
      <c r="BM460" s="196" t="s">
        <v>1255</v>
      </c>
    </row>
    <row r="461" spans="1:65" s="2" customFormat="1" ht="24.15" customHeight="1">
      <c r="A461" s="31"/>
      <c r="B461" s="32"/>
      <c r="C461" s="198" t="s">
        <v>1256</v>
      </c>
      <c r="D461" s="198" t="s">
        <v>323</v>
      </c>
      <c r="E461" s="199" t="s">
        <v>1257</v>
      </c>
      <c r="F461" s="200" t="s">
        <v>1258</v>
      </c>
      <c r="G461" s="201" t="s">
        <v>197</v>
      </c>
      <c r="H461" s="202">
        <v>71.703000000000003</v>
      </c>
      <c r="I461" s="203"/>
      <c r="J461" s="204">
        <f t="shared" si="200"/>
        <v>0</v>
      </c>
      <c r="K461" s="205"/>
      <c r="L461" s="206"/>
      <c r="M461" s="207" t="s">
        <v>1</v>
      </c>
      <c r="N461" s="208" t="s">
        <v>38</v>
      </c>
      <c r="O461" s="68"/>
      <c r="P461" s="194">
        <f t="shared" si="201"/>
        <v>0</v>
      </c>
      <c r="Q461" s="194">
        <v>2.1000000000000001E-2</v>
      </c>
      <c r="R461" s="194">
        <f t="shared" si="202"/>
        <v>1.5057630000000002</v>
      </c>
      <c r="S461" s="194">
        <v>0</v>
      </c>
      <c r="T461" s="195">
        <f t="shared" si="20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181</v>
      </c>
      <c r="AT461" s="196" t="s">
        <v>323</v>
      </c>
      <c r="AU461" s="196" t="s">
        <v>83</v>
      </c>
      <c r="AY461" s="14" t="s">
        <v>151</v>
      </c>
      <c r="BE461" s="197">
        <f t="shared" si="204"/>
        <v>0</v>
      </c>
      <c r="BF461" s="197">
        <f t="shared" si="205"/>
        <v>0</v>
      </c>
      <c r="BG461" s="197">
        <f t="shared" si="206"/>
        <v>0</v>
      </c>
      <c r="BH461" s="197">
        <f t="shared" si="207"/>
        <v>0</v>
      </c>
      <c r="BI461" s="197">
        <f t="shared" si="208"/>
        <v>0</v>
      </c>
      <c r="BJ461" s="14" t="s">
        <v>81</v>
      </c>
      <c r="BK461" s="197">
        <f t="shared" si="209"/>
        <v>0</v>
      </c>
      <c r="BL461" s="14" t="s">
        <v>157</v>
      </c>
      <c r="BM461" s="196" t="s">
        <v>1259</v>
      </c>
    </row>
    <row r="462" spans="1:65" s="2" customFormat="1" ht="16.5" customHeight="1">
      <c r="A462" s="31"/>
      <c r="B462" s="32"/>
      <c r="C462" s="198" t="s">
        <v>706</v>
      </c>
      <c r="D462" s="198" t="s">
        <v>323</v>
      </c>
      <c r="E462" s="199" t="s">
        <v>1260</v>
      </c>
      <c r="F462" s="200" t="s">
        <v>1261</v>
      </c>
      <c r="G462" s="201" t="s">
        <v>197</v>
      </c>
      <c r="H462" s="202">
        <v>4.742</v>
      </c>
      <c r="I462" s="203"/>
      <c r="J462" s="204">
        <f t="shared" si="200"/>
        <v>0</v>
      </c>
      <c r="K462" s="205"/>
      <c r="L462" s="206"/>
      <c r="M462" s="207" t="s">
        <v>1</v>
      </c>
      <c r="N462" s="208" t="s">
        <v>38</v>
      </c>
      <c r="O462" s="68"/>
      <c r="P462" s="194">
        <f t="shared" si="201"/>
        <v>0</v>
      </c>
      <c r="Q462" s="194">
        <v>0.02</v>
      </c>
      <c r="R462" s="194">
        <f t="shared" si="202"/>
        <v>9.4840000000000008E-2</v>
      </c>
      <c r="S462" s="194">
        <v>0</v>
      </c>
      <c r="T462" s="195">
        <f t="shared" si="20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6" t="s">
        <v>181</v>
      </c>
      <c r="AT462" s="196" t="s">
        <v>323</v>
      </c>
      <c r="AU462" s="196" t="s">
        <v>83</v>
      </c>
      <c r="AY462" s="14" t="s">
        <v>151</v>
      </c>
      <c r="BE462" s="197">
        <f t="shared" si="204"/>
        <v>0</v>
      </c>
      <c r="BF462" s="197">
        <f t="shared" si="205"/>
        <v>0</v>
      </c>
      <c r="BG462" s="197">
        <f t="shared" si="206"/>
        <v>0</v>
      </c>
      <c r="BH462" s="197">
        <f t="shared" si="207"/>
        <v>0</v>
      </c>
      <c r="BI462" s="197">
        <f t="shared" si="208"/>
        <v>0</v>
      </c>
      <c r="BJ462" s="14" t="s">
        <v>81</v>
      </c>
      <c r="BK462" s="197">
        <f t="shared" si="209"/>
        <v>0</v>
      </c>
      <c r="BL462" s="14" t="s">
        <v>157</v>
      </c>
      <c r="BM462" s="196" t="s">
        <v>1262</v>
      </c>
    </row>
    <row r="463" spans="1:65" s="2" customFormat="1" ht="24.15" customHeight="1">
      <c r="A463" s="31"/>
      <c r="B463" s="32"/>
      <c r="C463" s="184" t="s">
        <v>1263</v>
      </c>
      <c r="D463" s="184" t="s">
        <v>153</v>
      </c>
      <c r="E463" s="185" t="s">
        <v>1264</v>
      </c>
      <c r="F463" s="186" t="s">
        <v>1265</v>
      </c>
      <c r="G463" s="187" t="s">
        <v>192</v>
      </c>
      <c r="H463" s="188">
        <v>1.3140000000000001</v>
      </c>
      <c r="I463" s="189"/>
      <c r="J463" s="190">
        <f t="shared" si="200"/>
        <v>0</v>
      </c>
      <c r="K463" s="191"/>
      <c r="L463" s="36"/>
      <c r="M463" s="192" t="s">
        <v>1</v>
      </c>
      <c r="N463" s="193" t="s">
        <v>38</v>
      </c>
      <c r="O463" s="68"/>
      <c r="P463" s="194">
        <f t="shared" si="201"/>
        <v>0</v>
      </c>
      <c r="Q463" s="194">
        <v>0</v>
      </c>
      <c r="R463" s="194">
        <f t="shared" si="202"/>
        <v>0</v>
      </c>
      <c r="S463" s="194">
        <v>0</v>
      </c>
      <c r="T463" s="195">
        <f t="shared" si="20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215</v>
      </c>
      <c r="AT463" s="196" t="s">
        <v>153</v>
      </c>
      <c r="AU463" s="196" t="s">
        <v>83</v>
      </c>
      <c r="AY463" s="14" t="s">
        <v>151</v>
      </c>
      <c r="BE463" s="197">
        <f t="shared" si="204"/>
        <v>0</v>
      </c>
      <c r="BF463" s="197">
        <f t="shared" si="205"/>
        <v>0</v>
      </c>
      <c r="BG463" s="197">
        <f t="shared" si="206"/>
        <v>0</v>
      </c>
      <c r="BH463" s="197">
        <f t="shared" si="207"/>
        <v>0</v>
      </c>
      <c r="BI463" s="197">
        <f t="shared" si="208"/>
        <v>0</v>
      </c>
      <c r="BJ463" s="14" t="s">
        <v>81</v>
      </c>
      <c r="BK463" s="197">
        <f t="shared" si="209"/>
        <v>0</v>
      </c>
      <c r="BL463" s="14" t="s">
        <v>215</v>
      </c>
      <c r="BM463" s="196" t="s">
        <v>1266</v>
      </c>
    </row>
    <row r="464" spans="1:65" s="12" customFormat="1" ht="22.8" customHeight="1">
      <c r="B464" s="168"/>
      <c r="C464" s="169"/>
      <c r="D464" s="170" t="s">
        <v>72</v>
      </c>
      <c r="E464" s="182" t="s">
        <v>1267</v>
      </c>
      <c r="F464" s="182" t="s">
        <v>1268</v>
      </c>
      <c r="G464" s="169"/>
      <c r="H464" s="169"/>
      <c r="I464" s="172"/>
      <c r="J464" s="183">
        <f>BK464</f>
        <v>0</v>
      </c>
      <c r="K464" s="169"/>
      <c r="L464" s="174"/>
      <c r="M464" s="175"/>
      <c r="N464" s="176"/>
      <c r="O464" s="176"/>
      <c r="P464" s="177">
        <f>SUM(P465:P468)</f>
        <v>0</v>
      </c>
      <c r="Q464" s="176"/>
      <c r="R464" s="177">
        <f>SUM(R465:R468)</f>
        <v>3.0901319999999999E-2</v>
      </c>
      <c r="S464" s="176"/>
      <c r="T464" s="178">
        <f>SUM(T465:T468)</f>
        <v>0</v>
      </c>
      <c r="AR464" s="179" t="s">
        <v>83</v>
      </c>
      <c r="AT464" s="180" t="s">
        <v>72</v>
      </c>
      <c r="AU464" s="180" t="s">
        <v>81</v>
      </c>
      <c r="AY464" s="179" t="s">
        <v>151</v>
      </c>
      <c r="BK464" s="181">
        <f>SUM(BK465:BK468)</f>
        <v>0</v>
      </c>
    </row>
    <row r="465" spans="1:65" s="2" customFormat="1" ht="16.5" customHeight="1">
      <c r="A465" s="31"/>
      <c r="B465" s="32"/>
      <c r="C465" s="184" t="s">
        <v>1269</v>
      </c>
      <c r="D465" s="184" t="s">
        <v>153</v>
      </c>
      <c r="E465" s="185" t="s">
        <v>1270</v>
      </c>
      <c r="F465" s="186" t="s">
        <v>1271</v>
      </c>
      <c r="G465" s="187" t="s">
        <v>197</v>
      </c>
      <c r="H465" s="188">
        <v>102.253</v>
      </c>
      <c r="I465" s="189"/>
      <c r="J465" s="190">
        <f>ROUND(I465*H465,2)</f>
        <v>0</v>
      </c>
      <c r="K465" s="191"/>
      <c r="L465" s="36"/>
      <c r="M465" s="192" t="s">
        <v>1</v>
      </c>
      <c r="N465" s="193" t="s">
        <v>38</v>
      </c>
      <c r="O465" s="68"/>
      <c r="P465" s="194">
        <f>O465*H465</f>
        <v>0</v>
      </c>
      <c r="Q465" s="194">
        <v>2.9999999999999997E-4</v>
      </c>
      <c r="R465" s="194">
        <f>Q465*H465</f>
        <v>3.0675899999999999E-2</v>
      </c>
      <c r="S465" s="194">
        <v>0</v>
      </c>
      <c r="T465" s="195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215</v>
      </c>
      <c r="AT465" s="196" t="s">
        <v>153</v>
      </c>
      <c r="AU465" s="196" t="s">
        <v>83</v>
      </c>
      <c r="AY465" s="14" t="s">
        <v>151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4" t="s">
        <v>81</v>
      </c>
      <c r="BK465" s="197">
        <f>ROUND(I465*H465,2)</f>
        <v>0</v>
      </c>
      <c r="BL465" s="14" t="s">
        <v>215</v>
      </c>
      <c r="BM465" s="196" t="s">
        <v>1272</v>
      </c>
    </row>
    <row r="466" spans="1:65" s="2" customFormat="1" ht="16.5" customHeight="1">
      <c r="A466" s="31"/>
      <c r="B466" s="32"/>
      <c r="C466" s="184" t="s">
        <v>1273</v>
      </c>
      <c r="D466" s="184" t="s">
        <v>153</v>
      </c>
      <c r="E466" s="185" t="s">
        <v>1274</v>
      </c>
      <c r="F466" s="186" t="s">
        <v>1275</v>
      </c>
      <c r="G466" s="187" t="s">
        <v>248</v>
      </c>
      <c r="H466" s="188">
        <v>22.542000000000002</v>
      </c>
      <c r="I466" s="189"/>
      <c r="J466" s="190">
        <f>ROUND(I466*H466,2)</f>
        <v>0</v>
      </c>
      <c r="K466" s="191"/>
      <c r="L466" s="36"/>
      <c r="M466" s="192" t="s">
        <v>1</v>
      </c>
      <c r="N466" s="193" t="s">
        <v>38</v>
      </c>
      <c r="O466" s="68"/>
      <c r="P466" s="194">
        <f>O466*H466</f>
        <v>0</v>
      </c>
      <c r="Q466" s="194">
        <v>1.0000000000000001E-5</v>
      </c>
      <c r="R466" s="194">
        <f>Q466*H466</f>
        <v>2.2542000000000005E-4</v>
      </c>
      <c r="S466" s="194">
        <v>0</v>
      </c>
      <c r="T466" s="195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6" t="s">
        <v>215</v>
      </c>
      <c r="AT466" s="196" t="s">
        <v>153</v>
      </c>
      <c r="AU466" s="196" t="s">
        <v>83</v>
      </c>
      <c r="AY466" s="14" t="s">
        <v>151</v>
      </c>
      <c r="BE466" s="197">
        <f>IF(N466="základní",J466,0)</f>
        <v>0</v>
      </c>
      <c r="BF466" s="197">
        <f>IF(N466="snížená",J466,0)</f>
        <v>0</v>
      </c>
      <c r="BG466" s="197">
        <f>IF(N466="zákl. přenesená",J466,0)</f>
        <v>0</v>
      </c>
      <c r="BH466" s="197">
        <f>IF(N466="sníž. přenesená",J466,0)</f>
        <v>0</v>
      </c>
      <c r="BI466" s="197">
        <f>IF(N466="nulová",J466,0)</f>
        <v>0</v>
      </c>
      <c r="BJ466" s="14" t="s">
        <v>81</v>
      </c>
      <c r="BK466" s="197">
        <f>ROUND(I466*H466,2)</f>
        <v>0</v>
      </c>
      <c r="BL466" s="14" t="s">
        <v>215</v>
      </c>
      <c r="BM466" s="196" t="s">
        <v>1276</v>
      </c>
    </row>
    <row r="467" spans="1:65" s="2" customFormat="1" ht="16.5" customHeight="1">
      <c r="A467" s="31"/>
      <c r="B467" s="32"/>
      <c r="C467" s="198" t="s">
        <v>714</v>
      </c>
      <c r="D467" s="198" t="s">
        <v>323</v>
      </c>
      <c r="E467" s="199" t="s">
        <v>1277</v>
      </c>
      <c r="F467" s="200" t="s">
        <v>1278</v>
      </c>
      <c r="G467" s="201" t="s">
        <v>197</v>
      </c>
      <c r="H467" s="202">
        <v>111.02</v>
      </c>
      <c r="I467" s="203"/>
      <c r="J467" s="204">
        <f>ROUND(I467*H467,2)</f>
        <v>0</v>
      </c>
      <c r="K467" s="205"/>
      <c r="L467" s="206"/>
      <c r="M467" s="207" t="s">
        <v>1</v>
      </c>
      <c r="N467" s="208" t="s">
        <v>38</v>
      </c>
      <c r="O467" s="68"/>
      <c r="P467" s="194">
        <f>O467*H467</f>
        <v>0</v>
      </c>
      <c r="Q467" s="194">
        <v>0</v>
      </c>
      <c r="R467" s="194">
        <f>Q467*H467</f>
        <v>0</v>
      </c>
      <c r="S467" s="194">
        <v>0</v>
      </c>
      <c r="T467" s="195">
        <f>S467*H467</f>
        <v>0</v>
      </c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R467" s="196" t="s">
        <v>198</v>
      </c>
      <c r="AT467" s="196" t="s">
        <v>323</v>
      </c>
      <c r="AU467" s="196" t="s">
        <v>83</v>
      </c>
      <c r="AY467" s="14" t="s">
        <v>151</v>
      </c>
      <c r="BE467" s="197">
        <f>IF(N467="základní",J467,0)</f>
        <v>0</v>
      </c>
      <c r="BF467" s="197">
        <f>IF(N467="snížená",J467,0)</f>
        <v>0</v>
      </c>
      <c r="BG467" s="197">
        <f>IF(N467="zákl. přenesená",J467,0)</f>
        <v>0</v>
      </c>
      <c r="BH467" s="197">
        <f>IF(N467="sníž. přenesená",J467,0)</f>
        <v>0</v>
      </c>
      <c r="BI467" s="197">
        <f>IF(N467="nulová",J467,0)</f>
        <v>0</v>
      </c>
      <c r="BJ467" s="14" t="s">
        <v>81</v>
      </c>
      <c r="BK467" s="197">
        <f>ROUND(I467*H467,2)</f>
        <v>0</v>
      </c>
      <c r="BL467" s="14" t="s">
        <v>215</v>
      </c>
      <c r="BM467" s="196" t="s">
        <v>1279</v>
      </c>
    </row>
    <row r="468" spans="1:65" s="2" customFormat="1" ht="24.15" customHeight="1">
      <c r="A468" s="31"/>
      <c r="B468" s="32"/>
      <c r="C468" s="184" t="s">
        <v>1280</v>
      </c>
      <c r="D468" s="184" t="s">
        <v>153</v>
      </c>
      <c r="E468" s="185" t="s">
        <v>1281</v>
      </c>
      <c r="F468" s="186" t="s">
        <v>1282</v>
      </c>
      <c r="G468" s="187" t="s">
        <v>192</v>
      </c>
      <c r="H468" s="188">
        <v>0.26100000000000001</v>
      </c>
      <c r="I468" s="189"/>
      <c r="J468" s="190">
        <f>ROUND(I468*H468,2)</f>
        <v>0</v>
      </c>
      <c r="K468" s="191"/>
      <c r="L468" s="36"/>
      <c r="M468" s="192" t="s">
        <v>1</v>
      </c>
      <c r="N468" s="193" t="s">
        <v>38</v>
      </c>
      <c r="O468" s="68"/>
      <c r="P468" s="194">
        <f>O468*H468</f>
        <v>0</v>
      </c>
      <c r="Q468" s="194">
        <v>0</v>
      </c>
      <c r="R468" s="194">
        <f>Q468*H468</f>
        <v>0</v>
      </c>
      <c r="S468" s="194">
        <v>0</v>
      </c>
      <c r="T468" s="195">
        <f>S468*H468</f>
        <v>0</v>
      </c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R468" s="196" t="s">
        <v>215</v>
      </c>
      <c r="AT468" s="196" t="s">
        <v>153</v>
      </c>
      <c r="AU468" s="196" t="s">
        <v>83</v>
      </c>
      <c r="AY468" s="14" t="s">
        <v>151</v>
      </c>
      <c r="BE468" s="197">
        <f>IF(N468="základní",J468,0)</f>
        <v>0</v>
      </c>
      <c r="BF468" s="197">
        <f>IF(N468="snížená",J468,0)</f>
        <v>0</v>
      </c>
      <c r="BG468" s="197">
        <f>IF(N468="zákl. přenesená",J468,0)</f>
        <v>0</v>
      </c>
      <c r="BH468" s="197">
        <f>IF(N468="sníž. přenesená",J468,0)</f>
        <v>0</v>
      </c>
      <c r="BI468" s="197">
        <f>IF(N468="nulová",J468,0)</f>
        <v>0</v>
      </c>
      <c r="BJ468" s="14" t="s">
        <v>81</v>
      </c>
      <c r="BK468" s="197">
        <f>ROUND(I468*H468,2)</f>
        <v>0</v>
      </c>
      <c r="BL468" s="14" t="s">
        <v>215</v>
      </c>
      <c r="BM468" s="196" t="s">
        <v>1283</v>
      </c>
    </row>
    <row r="469" spans="1:65" s="12" customFormat="1" ht="22.8" customHeight="1">
      <c r="B469" s="168"/>
      <c r="C469" s="169"/>
      <c r="D469" s="170" t="s">
        <v>72</v>
      </c>
      <c r="E469" s="182" t="s">
        <v>1284</v>
      </c>
      <c r="F469" s="182" t="s">
        <v>1285</v>
      </c>
      <c r="G469" s="169"/>
      <c r="H469" s="169"/>
      <c r="I469" s="172"/>
      <c r="J469" s="183">
        <f>BK469</f>
        <v>0</v>
      </c>
      <c r="K469" s="169"/>
      <c r="L469" s="174"/>
      <c r="M469" s="175"/>
      <c r="N469" s="176"/>
      <c r="O469" s="176"/>
      <c r="P469" s="177">
        <f>SUM(P470:P474)</f>
        <v>0</v>
      </c>
      <c r="Q469" s="176"/>
      <c r="R469" s="177">
        <f>SUM(R470:R474)</f>
        <v>0.75062820000000008</v>
      </c>
      <c r="S469" s="176"/>
      <c r="T469" s="178">
        <f>SUM(T470:T474)</f>
        <v>0</v>
      </c>
      <c r="AR469" s="179" t="s">
        <v>83</v>
      </c>
      <c r="AT469" s="180" t="s">
        <v>72</v>
      </c>
      <c r="AU469" s="180" t="s">
        <v>81</v>
      </c>
      <c r="AY469" s="179" t="s">
        <v>151</v>
      </c>
      <c r="BK469" s="181">
        <f>SUM(BK470:BK474)</f>
        <v>0</v>
      </c>
    </row>
    <row r="470" spans="1:65" s="2" customFormat="1" ht="16.5" customHeight="1">
      <c r="A470" s="31"/>
      <c r="B470" s="32"/>
      <c r="C470" s="184" t="s">
        <v>718</v>
      </c>
      <c r="D470" s="184" t="s">
        <v>153</v>
      </c>
      <c r="E470" s="185" t="s">
        <v>1286</v>
      </c>
      <c r="F470" s="186" t="s">
        <v>1287</v>
      </c>
      <c r="G470" s="187" t="s">
        <v>197</v>
      </c>
      <c r="H470" s="188">
        <v>56.014000000000003</v>
      </c>
      <c r="I470" s="189"/>
      <c r="J470" s="190">
        <f>ROUND(I470*H470,2)</f>
        <v>0</v>
      </c>
      <c r="K470" s="191"/>
      <c r="L470" s="36"/>
      <c r="M470" s="192" t="s">
        <v>1</v>
      </c>
      <c r="N470" s="193" t="s">
        <v>38</v>
      </c>
      <c r="O470" s="68"/>
      <c r="P470" s="194">
        <f>O470*H470</f>
        <v>0</v>
      </c>
      <c r="Q470" s="194">
        <v>2.9999999999999997E-4</v>
      </c>
      <c r="R470" s="194">
        <f>Q470*H470</f>
        <v>1.6804199999999998E-2</v>
      </c>
      <c r="S470" s="194">
        <v>0</v>
      </c>
      <c r="T470" s="195">
        <f>S470*H470</f>
        <v>0</v>
      </c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R470" s="196" t="s">
        <v>215</v>
      </c>
      <c r="AT470" s="196" t="s">
        <v>153</v>
      </c>
      <c r="AU470" s="196" t="s">
        <v>83</v>
      </c>
      <c r="AY470" s="14" t="s">
        <v>151</v>
      </c>
      <c r="BE470" s="197">
        <f>IF(N470="základní",J470,0)</f>
        <v>0</v>
      </c>
      <c r="BF470" s="197">
        <f>IF(N470="snížená",J470,0)</f>
        <v>0</v>
      </c>
      <c r="BG470" s="197">
        <f>IF(N470="zákl. přenesená",J470,0)</f>
        <v>0</v>
      </c>
      <c r="BH470" s="197">
        <f>IF(N470="sníž. přenesená",J470,0)</f>
        <v>0</v>
      </c>
      <c r="BI470" s="197">
        <f>IF(N470="nulová",J470,0)</f>
        <v>0</v>
      </c>
      <c r="BJ470" s="14" t="s">
        <v>81</v>
      </c>
      <c r="BK470" s="197">
        <f>ROUND(I470*H470,2)</f>
        <v>0</v>
      </c>
      <c r="BL470" s="14" t="s">
        <v>215</v>
      </c>
      <c r="BM470" s="196" t="s">
        <v>1288</v>
      </c>
    </row>
    <row r="471" spans="1:65" s="2" customFormat="1" ht="24.15" customHeight="1">
      <c r="A471" s="31"/>
      <c r="B471" s="32"/>
      <c r="C471" s="184" t="s">
        <v>1289</v>
      </c>
      <c r="D471" s="184" t="s">
        <v>153</v>
      </c>
      <c r="E471" s="185" t="s">
        <v>1290</v>
      </c>
      <c r="F471" s="186" t="s">
        <v>1291</v>
      </c>
      <c r="G471" s="187" t="s">
        <v>197</v>
      </c>
      <c r="H471" s="188">
        <v>56.014000000000003</v>
      </c>
      <c r="I471" s="189"/>
      <c r="J471" s="190">
        <f>ROUND(I471*H471,2)</f>
        <v>0</v>
      </c>
      <c r="K471" s="191"/>
      <c r="L471" s="36"/>
      <c r="M471" s="192" t="s">
        <v>1</v>
      </c>
      <c r="N471" s="193" t="s">
        <v>38</v>
      </c>
      <c r="O471" s="68"/>
      <c r="P471" s="194">
        <f>O471*H471</f>
        <v>0</v>
      </c>
      <c r="Q471" s="194">
        <v>0</v>
      </c>
      <c r="R471" s="194">
        <f>Q471*H471</f>
        <v>0</v>
      </c>
      <c r="S471" s="194">
        <v>0</v>
      </c>
      <c r="T471" s="195">
        <f>S471*H471</f>
        <v>0</v>
      </c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R471" s="196" t="s">
        <v>215</v>
      </c>
      <c r="AT471" s="196" t="s">
        <v>153</v>
      </c>
      <c r="AU471" s="196" t="s">
        <v>83</v>
      </c>
      <c r="AY471" s="14" t="s">
        <v>151</v>
      </c>
      <c r="BE471" s="197">
        <f>IF(N471="základní",J471,0)</f>
        <v>0</v>
      </c>
      <c r="BF471" s="197">
        <f>IF(N471="snížená",J471,0)</f>
        <v>0</v>
      </c>
      <c r="BG471" s="197">
        <f>IF(N471="zákl. přenesená",J471,0)</f>
        <v>0</v>
      </c>
      <c r="BH471" s="197">
        <f>IF(N471="sníž. přenesená",J471,0)</f>
        <v>0</v>
      </c>
      <c r="BI471" s="197">
        <f>IF(N471="nulová",J471,0)</f>
        <v>0</v>
      </c>
      <c r="BJ471" s="14" t="s">
        <v>81</v>
      </c>
      <c r="BK471" s="197">
        <f>ROUND(I471*H471,2)</f>
        <v>0</v>
      </c>
      <c r="BL471" s="14" t="s">
        <v>215</v>
      </c>
      <c r="BM471" s="196" t="s">
        <v>1292</v>
      </c>
    </row>
    <row r="472" spans="1:65" s="2" customFormat="1" ht="16.5" customHeight="1">
      <c r="A472" s="31"/>
      <c r="B472" s="32"/>
      <c r="C472" s="198" t="s">
        <v>1293</v>
      </c>
      <c r="D472" s="198" t="s">
        <v>323</v>
      </c>
      <c r="E472" s="199" t="s">
        <v>1294</v>
      </c>
      <c r="F472" s="200" t="s">
        <v>1295</v>
      </c>
      <c r="G472" s="201" t="s">
        <v>197</v>
      </c>
      <c r="H472" s="202">
        <v>58.24</v>
      </c>
      <c r="I472" s="203"/>
      <c r="J472" s="204">
        <f>ROUND(I472*H472,2)</f>
        <v>0</v>
      </c>
      <c r="K472" s="205"/>
      <c r="L472" s="206"/>
      <c r="M472" s="207" t="s">
        <v>1</v>
      </c>
      <c r="N472" s="208" t="s">
        <v>38</v>
      </c>
      <c r="O472" s="68"/>
      <c r="P472" s="194">
        <f>O472*H472</f>
        <v>0</v>
      </c>
      <c r="Q472" s="194">
        <v>1.26E-2</v>
      </c>
      <c r="R472" s="194">
        <f>Q472*H472</f>
        <v>0.73382400000000003</v>
      </c>
      <c r="S472" s="194">
        <v>0</v>
      </c>
      <c r="T472" s="195">
        <f>S472*H472</f>
        <v>0</v>
      </c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R472" s="196" t="s">
        <v>181</v>
      </c>
      <c r="AT472" s="196" t="s">
        <v>323</v>
      </c>
      <c r="AU472" s="196" t="s">
        <v>83</v>
      </c>
      <c r="AY472" s="14" t="s">
        <v>151</v>
      </c>
      <c r="BE472" s="197">
        <f>IF(N472="základní",J472,0)</f>
        <v>0</v>
      </c>
      <c r="BF472" s="197">
        <f>IF(N472="snížená",J472,0)</f>
        <v>0</v>
      </c>
      <c r="BG472" s="197">
        <f>IF(N472="zákl. přenesená",J472,0)</f>
        <v>0</v>
      </c>
      <c r="BH472" s="197">
        <f>IF(N472="sníž. přenesená",J472,0)</f>
        <v>0</v>
      </c>
      <c r="BI472" s="197">
        <f>IF(N472="nulová",J472,0)</f>
        <v>0</v>
      </c>
      <c r="BJ472" s="14" t="s">
        <v>81</v>
      </c>
      <c r="BK472" s="197">
        <f>ROUND(I472*H472,2)</f>
        <v>0</v>
      </c>
      <c r="BL472" s="14" t="s">
        <v>157</v>
      </c>
      <c r="BM472" s="196" t="s">
        <v>1296</v>
      </c>
    </row>
    <row r="473" spans="1:65" s="2" customFormat="1" ht="21.75" customHeight="1">
      <c r="A473" s="31"/>
      <c r="B473" s="32"/>
      <c r="C473" s="184" t="s">
        <v>1297</v>
      </c>
      <c r="D473" s="184" t="s">
        <v>153</v>
      </c>
      <c r="E473" s="185" t="s">
        <v>1298</v>
      </c>
      <c r="F473" s="186" t="s">
        <v>1299</v>
      </c>
      <c r="G473" s="187" t="s">
        <v>248</v>
      </c>
      <c r="H473" s="188">
        <v>23.4</v>
      </c>
      <c r="I473" s="189"/>
      <c r="J473" s="190">
        <f>ROUND(I473*H473,2)</f>
        <v>0</v>
      </c>
      <c r="K473" s="191"/>
      <c r="L473" s="36"/>
      <c r="M473" s="192" t="s">
        <v>1</v>
      </c>
      <c r="N473" s="193" t="s">
        <v>38</v>
      </c>
      <c r="O473" s="68"/>
      <c r="P473" s="194">
        <f>O473*H473</f>
        <v>0</v>
      </c>
      <c r="Q473" s="194">
        <v>0</v>
      </c>
      <c r="R473" s="194">
        <f>Q473*H473</f>
        <v>0</v>
      </c>
      <c r="S473" s="194">
        <v>0</v>
      </c>
      <c r="T473" s="195">
        <f>S473*H473</f>
        <v>0</v>
      </c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R473" s="196" t="s">
        <v>215</v>
      </c>
      <c r="AT473" s="196" t="s">
        <v>153</v>
      </c>
      <c r="AU473" s="196" t="s">
        <v>83</v>
      </c>
      <c r="AY473" s="14" t="s">
        <v>151</v>
      </c>
      <c r="BE473" s="197">
        <f>IF(N473="základní",J473,0)</f>
        <v>0</v>
      </c>
      <c r="BF473" s="197">
        <f>IF(N473="snížená",J473,0)</f>
        <v>0</v>
      </c>
      <c r="BG473" s="197">
        <f>IF(N473="zákl. přenesená",J473,0)</f>
        <v>0</v>
      </c>
      <c r="BH473" s="197">
        <f>IF(N473="sníž. přenesená",J473,0)</f>
        <v>0</v>
      </c>
      <c r="BI473" s="197">
        <f>IF(N473="nulová",J473,0)</f>
        <v>0</v>
      </c>
      <c r="BJ473" s="14" t="s">
        <v>81</v>
      </c>
      <c r="BK473" s="197">
        <f>ROUND(I473*H473,2)</f>
        <v>0</v>
      </c>
      <c r="BL473" s="14" t="s">
        <v>215</v>
      </c>
      <c r="BM473" s="196" t="s">
        <v>1300</v>
      </c>
    </row>
    <row r="474" spans="1:65" s="2" customFormat="1" ht="24.15" customHeight="1">
      <c r="A474" s="31"/>
      <c r="B474" s="32"/>
      <c r="C474" s="184" t="s">
        <v>1301</v>
      </c>
      <c r="D474" s="184" t="s">
        <v>153</v>
      </c>
      <c r="E474" s="185" t="s">
        <v>1302</v>
      </c>
      <c r="F474" s="186" t="s">
        <v>1303</v>
      </c>
      <c r="G474" s="187" t="s">
        <v>192</v>
      </c>
      <c r="H474" s="188">
        <v>0.879</v>
      </c>
      <c r="I474" s="189"/>
      <c r="J474" s="190">
        <f>ROUND(I474*H474,2)</f>
        <v>0</v>
      </c>
      <c r="K474" s="191"/>
      <c r="L474" s="36"/>
      <c r="M474" s="192" t="s">
        <v>1</v>
      </c>
      <c r="N474" s="193" t="s">
        <v>38</v>
      </c>
      <c r="O474" s="68"/>
      <c r="P474" s="194">
        <f>O474*H474</f>
        <v>0</v>
      </c>
      <c r="Q474" s="194">
        <v>0</v>
      </c>
      <c r="R474" s="194">
        <f>Q474*H474</f>
        <v>0</v>
      </c>
      <c r="S474" s="194">
        <v>0</v>
      </c>
      <c r="T474" s="195">
        <f>S474*H474</f>
        <v>0</v>
      </c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R474" s="196" t="s">
        <v>215</v>
      </c>
      <c r="AT474" s="196" t="s">
        <v>153</v>
      </c>
      <c r="AU474" s="196" t="s">
        <v>83</v>
      </c>
      <c r="AY474" s="14" t="s">
        <v>151</v>
      </c>
      <c r="BE474" s="197">
        <f>IF(N474="základní",J474,0)</f>
        <v>0</v>
      </c>
      <c r="BF474" s="197">
        <f>IF(N474="snížená",J474,0)</f>
        <v>0</v>
      </c>
      <c r="BG474" s="197">
        <f>IF(N474="zákl. přenesená",J474,0)</f>
        <v>0</v>
      </c>
      <c r="BH474" s="197">
        <f>IF(N474="sníž. přenesená",J474,0)</f>
        <v>0</v>
      </c>
      <c r="BI474" s="197">
        <f>IF(N474="nulová",J474,0)</f>
        <v>0</v>
      </c>
      <c r="BJ474" s="14" t="s">
        <v>81</v>
      </c>
      <c r="BK474" s="197">
        <f>ROUND(I474*H474,2)</f>
        <v>0</v>
      </c>
      <c r="BL474" s="14" t="s">
        <v>215</v>
      </c>
      <c r="BM474" s="196" t="s">
        <v>1304</v>
      </c>
    </row>
    <row r="475" spans="1:65" s="12" customFormat="1" ht="22.8" customHeight="1">
      <c r="B475" s="168"/>
      <c r="C475" s="169"/>
      <c r="D475" s="170" t="s">
        <v>72</v>
      </c>
      <c r="E475" s="182" t="s">
        <v>1305</v>
      </c>
      <c r="F475" s="182" t="s">
        <v>1306</v>
      </c>
      <c r="G475" s="169"/>
      <c r="H475" s="169"/>
      <c r="I475" s="172"/>
      <c r="J475" s="183">
        <f>BK475</f>
        <v>0</v>
      </c>
      <c r="K475" s="169"/>
      <c r="L475" s="174"/>
      <c r="M475" s="175"/>
      <c r="N475" s="176"/>
      <c r="O475" s="176"/>
      <c r="P475" s="177">
        <f>SUM(P476:P483)</f>
        <v>0</v>
      </c>
      <c r="Q475" s="176"/>
      <c r="R475" s="177">
        <f>SUM(R476:R483)</f>
        <v>0.28012252999999998</v>
      </c>
      <c r="S475" s="176"/>
      <c r="T475" s="178">
        <f>SUM(T476:T483)</f>
        <v>0</v>
      </c>
      <c r="AR475" s="179" t="s">
        <v>83</v>
      </c>
      <c r="AT475" s="180" t="s">
        <v>72</v>
      </c>
      <c r="AU475" s="180" t="s">
        <v>81</v>
      </c>
      <c r="AY475" s="179" t="s">
        <v>151</v>
      </c>
      <c r="BK475" s="181">
        <f>SUM(BK476:BK483)</f>
        <v>0</v>
      </c>
    </row>
    <row r="476" spans="1:65" s="2" customFormat="1" ht="24.15" customHeight="1">
      <c r="A476" s="31"/>
      <c r="B476" s="32"/>
      <c r="C476" s="184" t="s">
        <v>1307</v>
      </c>
      <c r="D476" s="184" t="s">
        <v>153</v>
      </c>
      <c r="E476" s="185" t="s">
        <v>1308</v>
      </c>
      <c r="F476" s="186" t="s">
        <v>1309</v>
      </c>
      <c r="G476" s="187" t="s">
        <v>197</v>
      </c>
      <c r="H476" s="188">
        <v>35.469000000000001</v>
      </c>
      <c r="I476" s="189"/>
      <c r="J476" s="190">
        <f t="shared" ref="J476:J483" si="210">ROUND(I476*H476,2)</f>
        <v>0</v>
      </c>
      <c r="K476" s="191"/>
      <c r="L476" s="36"/>
      <c r="M476" s="192" t="s">
        <v>1</v>
      </c>
      <c r="N476" s="193" t="s">
        <v>38</v>
      </c>
      <c r="O476" s="68"/>
      <c r="P476" s="194">
        <f t="shared" ref="P476:P483" si="211">O476*H476</f>
        <v>0</v>
      </c>
      <c r="Q476" s="194">
        <v>1.3999999999999999E-4</v>
      </c>
      <c r="R476" s="194">
        <f t="shared" ref="R476:R483" si="212">Q476*H476</f>
        <v>4.9656599999999993E-3</v>
      </c>
      <c r="S476" s="194">
        <v>0</v>
      </c>
      <c r="T476" s="195">
        <f t="shared" ref="T476:T483" si="213">S476*H476</f>
        <v>0</v>
      </c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R476" s="196" t="s">
        <v>215</v>
      </c>
      <c r="AT476" s="196" t="s">
        <v>153</v>
      </c>
      <c r="AU476" s="196" t="s">
        <v>83</v>
      </c>
      <c r="AY476" s="14" t="s">
        <v>151</v>
      </c>
      <c r="BE476" s="197">
        <f t="shared" ref="BE476:BE483" si="214">IF(N476="základní",J476,0)</f>
        <v>0</v>
      </c>
      <c r="BF476" s="197">
        <f t="shared" ref="BF476:BF483" si="215">IF(N476="snížená",J476,0)</f>
        <v>0</v>
      </c>
      <c r="BG476" s="197">
        <f t="shared" ref="BG476:BG483" si="216">IF(N476="zákl. přenesená",J476,0)</f>
        <v>0</v>
      </c>
      <c r="BH476" s="197">
        <f t="shared" ref="BH476:BH483" si="217">IF(N476="sníž. přenesená",J476,0)</f>
        <v>0</v>
      </c>
      <c r="BI476" s="197">
        <f t="shared" ref="BI476:BI483" si="218">IF(N476="nulová",J476,0)</f>
        <v>0</v>
      </c>
      <c r="BJ476" s="14" t="s">
        <v>81</v>
      </c>
      <c r="BK476" s="197">
        <f t="shared" ref="BK476:BK483" si="219">ROUND(I476*H476,2)</f>
        <v>0</v>
      </c>
      <c r="BL476" s="14" t="s">
        <v>215</v>
      </c>
      <c r="BM476" s="196" t="s">
        <v>1310</v>
      </c>
    </row>
    <row r="477" spans="1:65" s="2" customFormat="1" ht="24.15" customHeight="1">
      <c r="A477" s="31"/>
      <c r="B477" s="32"/>
      <c r="C477" s="184" t="s">
        <v>1311</v>
      </c>
      <c r="D477" s="184" t="s">
        <v>153</v>
      </c>
      <c r="E477" s="185" t="s">
        <v>1312</v>
      </c>
      <c r="F477" s="186" t="s">
        <v>1313</v>
      </c>
      <c r="G477" s="187" t="s">
        <v>197</v>
      </c>
      <c r="H477" s="188">
        <v>35.469000000000001</v>
      </c>
      <c r="I477" s="189"/>
      <c r="J477" s="190">
        <f t="shared" si="210"/>
        <v>0</v>
      </c>
      <c r="K477" s="191"/>
      <c r="L477" s="36"/>
      <c r="M477" s="192" t="s">
        <v>1</v>
      </c>
      <c r="N477" s="193" t="s">
        <v>38</v>
      </c>
      <c r="O477" s="68"/>
      <c r="P477" s="194">
        <f t="shared" si="211"/>
        <v>0</v>
      </c>
      <c r="Q477" s="194">
        <v>1.2E-4</v>
      </c>
      <c r="R477" s="194">
        <f t="shared" si="212"/>
        <v>4.2562800000000003E-3</v>
      </c>
      <c r="S477" s="194">
        <v>0</v>
      </c>
      <c r="T477" s="195">
        <f t="shared" si="213"/>
        <v>0</v>
      </c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R477" s="196" t="s">
        <v>215</v>
      </c>
      <c r="AT477" s="196" t="s">
        <v>153</v>
      </c>
      <c r="AU477" s="196" t="s">
        <v>83</v>
      </c>
      <c r="AY477" s="14" t="s">
        <v>151</v>
      </c>
      <c r="BE477" s="197">
        <f t="shared" si="214"/>
        <v>0</v>
      </c>
      <c r="BF477" s="197">
        <f t="shared" si="215"/>
        <v>0</v>
      </c>
      <c r="BG477" s="197">
        <f t="shared" si="216"/>
        <v>0</v>
      </c>
      <c r="BH477" s="197">
        <f t="shared" si="217"/>
        <v>0</v>
      </c>
      <c r="BI477" s="197">
        <f t="shared" si="218"/>
        <v>0</v>
      </c>
      <c r="BJ477" s="14" t="s">
        <v>81</v>
      </c>
      <c r="BK477" s="197">
        <f t="shared" si="219"/>
        <v>0</v>
      </c>
      <c r="BL477" s="14" t="s">
        <v>215</v>
      </c>
      <c r="BM477" s="196" t="s">
        <v>1314</v>
      </c>
    </row>
    <row r="478" spans="1:65" s="2" customFormat="1" ht="24.15" customHeight="1">
      <c r="A478" s="31"/>
      <c r="B478" s="32"/>
      <c r="C478" s="184" t="s">
        <v>1315</v>
      </c>
      <c r="D478" s="184" t="s">
        <v>153</v>
      </c>
      <c r="E478" s="185" t="s">
        <v>1316</v>
      </c>
      <c r="F478" s="186" t="s">
        <v>1317</v>
      </c>
      <c r="G478" s="187" t="s">
        <v>197</v>
      </c>
      <c r="H478" s="188">
        <v>35.469000000000001</v>
      </c>
      <c r="I478" s="189"/>
      <c r="J478" s="190">
        <f t="shared" si="210"/>
        <v>0</v>
      </c>
      <c r="K478" s="191"/>
      <c r="L478" s="36"/>
      <c r="M478" s="192" t="s">
        <v>1</v>
      </c>
      <c r="N478" s="193" t="s">
        <v>38</v>
      </c>
      <c r="O478" s="68"/>
      <c r="P478" s="194">
        <f t="shared" si="211"/>
        <v>0</v>
      </c>
      <c r="Q478" s="194">
        <v>1.2E-4</v>
      </c>
      <c r="R478" s="194">
        <f t="shared" si="212"/>
        <v>4.2562800000000003E-3</v>
      </c>
      <c r="S478" s="194">
        <v>0</v>
      </c>
      <c r="T478" s="195">
        <f t="shared" si="213"/>
        <v>0</v>
      </c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R478" s="196" t="s">
        <v>215</v>
      </c>
      <c r="AT478" s="196" t="s">
        <v>153</v>
      </c>
      <c r="AU478" s="196" t="s">
        <v>83</v>
      </c>
      <c r="AY478" s="14" t="s">
        <v>151</v>
      </c>
      <c r="BE478" s="197">
        <f t="shared" si="214"/>
        <v>0</v>
      </c>
      <c r="BF478" s="197">
        <f t="shared" si="215"/>
        <v>0</v>
      </c>
      <c r="BG478" s="197">
        <f t="shared" si="216"/>
        <v>0</v>
      </c>
      <c r="BH478" s="197">
        <f t="shared" si="217"/>
        <v>0</v>
      </c>
      <c r="BI478" s="197">
        <f t="shared" si="218"/>
        <v>0</v>
      </c>
      <c r="BJ478" s="14" t="s">
        <v>81</v>
      </c>
      <c r="BK478" s="197">
        <f t="shared" si="219"/>
        <v>0</v>
      </c>
      <c r="BL478" s="14" t="s">
        <v>215</v>
      </c>
      <c r="BM478" s="196" t="s">
        <v>1318</v>
      </c>
    </row>
    <row r="479" spans="1:65" s="2" customFormat="1" ht="24.15" customHeight="1">
      <c r="A479" s="31"/>
      <c r="B479" s="32"/>
      <c r="C479" s="184" t="s">
        <v>733</v>
      </c>
      <c r="D479" s="184" t="s">
        <v>153</v>
      </c>
      <c r="E479" s="185" t="s">
        <v>1319</v>
      </c>
      <c r="F479" s="186" t="s">
        <v>1320</v>
      </c>
      <c r="G479" s="187" t="s">
        <v>197</v>
      </c>
      <c r="H479" s="188">
        <v>23.244</v>
      </c>
      <c r="I479" s="189"/>
      <c r="J479" s="190">
        <f t="shared" si="210"/>
        <v>0</v>
      </c>
      <c r="K479" s="191"/>
      <c r="L479" s="36"/>
      <c r="M479" s="192" t="s">
        <v>1</v>
      </c>
      <c r="N479" s="193" t="s">
        <v>38</v>
      </c>
      <c r="O479" s="68"/>
      <c r="P479" s="194">
        <f t="shared" si="211"/>
        <v>0</v>
      </c>
      <c r="Q479" s="194">
        <v>0</v>
      </c>
      <c r="R479" s="194">
        <f t="shared" si="212"/>
        <v>0</v>
      </c>
      <c r="S479" s="194">
        <v>0</v>
      </c>
      <c r="T479" s="195">
        <f t="shared" si="213"/>
        <v>0</v>
      </c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R479" s="196" t="s">
        <v>215</v>
      </c>
      <c r="AT479" s="196" t="s">
        <v>153</v>
      </c>
      <c r="AU479" s="196" t="s">
        <v>83</v>
      </c>
      <c r="AY479" s="14" t="s">
        <v>151</v>
      </c>
      <c r="BE479" s="197">
        <f t="shared" si="214"/>
        <v>0</v>
      </c>
      <c r="BF479" s="197">
        <f t="shared" si="215"/>
        <v>0</v>
      </c>
      <c r="BG479" s="197">
        <f t="shared" si="216"/>
        <v>0</v>
      </c>
      <c r="BH479" s="197">
        <f t="shared" si="217"/>
        <v>0</v>
      </c>
      <c r="BI479" s="197">
        <f t="shared" si="218"/>
        <v>0</v>
      </c>
      <c r="BJ479" s="14" t="s">
        <v>81</v>
      </c>
      <c r="BK479" s="197">
        <f t="shared" si="219"/>
        <v>0</v>
      </c>
      <c r="BL479" s="14" t="s">
        <v>215</v>
      </c>
      <c r="BM479" s="196" t="s">
        <v>1321</v>
      </c>
    </row>
    <row r="480" spans="1:65" s="2" customFormat="1" ht="24.15" customHeight="1">
      <c r="A480" s="31"/>
      <c r="B480" s="32"/>
      <c r="C480" s="184" t="s">
        <v>1322</v>
      </c>
      <c r="D480" s="184" t="s">
        <v>153</v>
      </c>
      <c r="E480" s="185" t="s">
        <v>1323</v>
      </c>
      <c r="F480" s="186" t="s">
        <v>1324</v>
      </c>
      <c r="G480" s="187" t="s">
        <v>197</v>
      </c>
      <c r="H480" s="188">
        <v>267.072</v>
      </c>
      <c r="I480" s="189"/>
      <c r="J480" s="190">
        <f t="shared" si="210"/>
        <v>0</v>
      </c>
      <c r="K480" s="191"/>
      <c r="L480" s="36"/>
      <c r="M480" s="192" t="s">
        <v>1</v>
      </c>
      <c r="N480" s="193" t="s">
        <v>38</v>
      </c>
      <c r="O480" s="68"/>
      <c r="P480" s="194">
        <f t="shared" si="211"/>
        <v>0</v>
      </c>
      <c r="Q480" s="194">
        <v>1.3999999999999999E-4</v>
      </c>
      <c r="R480" s="194">
        <f t="shared" si="212"/>
        <v>3.7390079999999999E-2</v>
      </c>
      <c r="S480" s="194">
        <v>0</v>
      </c>
      <c r="T480" s="195">
        <f t="shared" si="213"/>
        <v>0</v>
      </c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R480" s="196" t="s">
        <v>215</v>
      </c>
      <c r="AT480" s="196" t="s">
        <v>153</v>
      </c>
      <c r="AU480" s="196" t="s">
        <v>83</v>
      </c>
      <c r="AY480" s="14" t="s">
        <v>151</v>
      </c>
      <c r="BE480" s="197">
        <f t="shared" si="214"/>
        <v>0</v>
      </c>
      <c r="BF480" s="197">
        <f t="shared" si="215"/>
        <v>0</v>
      </c>
      <c r="BG480" s="197">
        <f t="shared" si="216"/>
        <v>0</v>
      </c>
      <c r="BH480" s="197">
        <f t="shared" si="217"/>
        <v>0</v>
      </c>
      <c r="BI480" s="197">
        <f t="shared" si="218"/>
        <v>0</v>
      </c>
      <c r="BJ480" s="14" t="s">
        <v>81</v>
      </c>
      <c r="BK480" s="197">
        <f t="shared" si="219"/>
        <v>0</v>
      </c>
      <c r="BL480" s="14" t="s">
        <v>215</v>
      </c>
      <c r="BM480" s="196" t="s">
        <v>1325</v>
      </c>
    </row>
    <row r="481" spans="1:65" s="2" customFormat="1" ht="24.15" customHeight="1">
      <c r="A481" s="31"/>
      <c r="B481" s="32"/>
      <c r="C481" s="184" t="s">
        <v>1326</v>
      </c>
      <c r="D481" s="184" t="s">
        <v>153</v>
      </c>
      <c r="E481" s="185" t="s">
        <v>1327</v>
      </c>
      <c r="F481" s="186" t="s">
        <v>1328</v>
      </c>
      <c r="G481" s="187" t="s">
        <v>197</v>
      </c>
      <c r="H481" s="188">
        <v>267.072</v>
      </c>
      <c r="I481" s="189"/>
      <c r="J481" s="190">
        <f t="shared" si="210"/>
        <v>0</v>
      </c>
      <c r="K481" s="191"/>
      <c r="L481" s="36"/>
      <c r="M481" s="192" t="s">
        <v>1</v>
      </c>
      <c r="N481" s="193" t="s">
        <v>38</v>
      </c>
      <c r="O481" s="68"/>
      <c r="P481" s="194">
        <f t="shared" si="211"/>
        <v>0</v>
      </c>
      <c r="Q481" s="194">
        <v>7.2000000000000005E-4</v>
      </c>
      <c r="R481" s="194">
        <f t="shared" si="212"/>
        <v>0.19229184000000002</v>
      </c>
      <c r="S481" s="194">
        <v>0</v>
      </c>
      <c r="T481" s="195">
        <f t="shared" si="213"/>
        <v>0</v>
      </c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R481" s="196" t="s">
        <v>215</v>
      </c>
      <c r="AT481" s="196" t="s">
        <v>153</v>
      </c>
      <c r="AU481" s="196" t="s">
        <v>83</v>
      </c>
      <c r="AY481" s="14" t="s">
        <v>151</v>
      </c>
      <c r="BE481" s="197">
        <f t="shared" si="214"/>
        <v>0</v>
      </c>
      <c r="BF481" s="197">
        <f t="shared" si="215"/>
        <v>0</v>
      </c>
      <c r="BG481" s="197">
        <f t="shared" si="216"/>
        <v>0</v>
      </c>
      <c r="BH481" s="197">
        <f t="shared" si="217"/>
        <v>0</v>
      </c>
      <c r="BI481" s="197">
        <f t="shared" si="218"/>
        <v>0</v>
      </c>
      <c r="BJ481" s="14" t="s">
        <v>81</v>
      </c>
      <c r="BK481" s="197">
        <f t="shared" si="219"/>
        <v>0</v>
      </c>
      <c r="BL481" s="14" t="s">
        <v>215</v>
      </c>
      <c r="BM481" s="196" t="s">
        <v>1329</v>
      </c>
    </row>
    <row r="482" spans="1:65" s="2" customFormat="1" ht="24.15" customHeight="1">
      <c r="A482" s="31"/>
      <c r="B482" s="32"/>
      <c r="C482" s="184" t="s">
        <v>1330</v>
      </c>
      <c r="D482" s="184" t="s">
        <v>153</v>
      </c>
      <c r="E482" s="185" t="s">
        <v>1331</v>
      </c>
      <c r="F482" s="186" t="s">
        <v>1332</v>
      </c>
      <c r="G482" s="187" t="s">
        <v>197</v>
      </c>
      <c r="H482" s="188">
        <v>44.533000000000001</v>
      </c>
      <c r="I482" s="189"/>
      <c r="J482" s="190">
        <f t="shared" si="210"/>
        <v>0</v>
      </c>
      <c r="K482" s="191"/>
      <c r="L482" s="36"/>
      <c r="M482" s="192" t="s">
        <v>1</v>
      </c>
      <c r="N482" s="193" t="s">
        <v>38</v>
      </c>
      <c r="O482" s="68"/>
      <c r="P482" s="194">
        <f t="shared" si="211"/>
        <v>0</v>
      </c>
      <c r="Q482" s="194">
        <v>1.7000000000000001E-4</v>
      </c>
      <c r="R482" s="194">
        <f t="shared" si="212"/>
        <v>7.5706100000000011E-3</v>
      </c>
      <c r="S482" s="194">
        <v>0</v>
      </c>
      <c r="T482" s="195">
        <f t="shared" si="213"/>
        <v>0</v>
      </c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R482" s="196" t="s">
        <v>215</v>
      </c>
      <c r="AT482" s="196" t="s">
        <v>153</v>
      </c>
      <c r="AU482" s="196" t="s">
        <v>83</v>
      </c>
      <c r="AY482" s="14" t="s">
        <v>151</v>
      </c>
      <c r="BE482" s="197">
        <f t="shared" si="214"/>
        <v>0</v>
      </c>
      <c r="BF482" s="197">
        <f t="shared" si="215"/>
        <v>0</v>
      </c>
      <c r="BG482" s="197">
        <f t="shared" si="216"/>
        <v>0</v>
      </c>
      <c r="BH482" s="197">
        <f t="shared" si="217"/>
        <v>0</v>
      </c>
      <c r="BI482" s="197">
        <f t="shared" si="218"/>
        <v>0</v>
      </c>
      <c r="BJ482" s="14" t="s">
        <v>81</v>
      </c>
      <c r="BK482" s="197">
        <f t="shared" si="219"/>
        <v>0</v>
      </c>
      <c r="BL482" s="14" t="s">
        <v>215</v>
      </c>
      <c r="BM482" s="196" t="s">
        <v>1333</v>
      </c>
    </row>
    <row r="483" spans="1:65" s="2" customFormat="1" ht="24.15" customHeight="1">
      <c r="A483" s="31"/>
      <c r="B483" s="32"/>
      <c r="C483" s="184" t="s">
        <v>1334</v>
      </c>
      <c r="D483" s="184" t="s">
        <v>153</v>
      </c>
      <c r="E483" s="185" t="s">
        <v>1335</v>
      </c>
      <c r="F483" s="186" t="s">
        <v>1336</v>
      </c>
      <c r="G483" s="187" t="s">
        <v>197</v>
      </c>
      <c r="H483" s="188">
        <v>44.533000000000001</v>
      </c>
      <c r="I483" s="189"/>
      <c r="J483" s="190">
        <f t="shared" si="210"/>
        <v>0</v>
      </c>
      <c r="K483" s="191"/>
      <c r="L483" s="36"/>
      <c r="M483" s="192" t="s">
        <v>1</v>
      </c>
      <c r="N483" s="193" t="s">
        <v>38</v>
      </c>
      <c r="O483" s="68"/>
      <c r="P483" s="194">
        <f t="shared" si="211"/>
        <v>0</v>
      </c>
      <c r="Q483" s="194">
        <v>6.6E-4</v>
      </c>
      <c r="R483" s="194">
        <f t="shared" si="212"/>
        <v>2.9391779999999999E-2</v>
      </c>
      <c r="S483" s="194">
        <v>0</v>
      </c>
      <c r="T483" s="195">
        <f t="shared" si="213"/>
        <v>0</v>
      </c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R483" s="196" t="s">
        <v>215</v>
      </c>
      <c r="AT483" s="196" t="s">
        <v>153</v>
      </c>
      <c r="AU483" s="196" t="s">
        <v>83</v>
      </c>
      <c r="AY483" s="14" t="s">
        <v>151</v>
      </c>
      <c r="BE483" s="197">
        <f t="shared" si="214"/>
        <v>0</v>
      </c>
      <c r="BF483" s="197">
        <f t="shared" si="215"/>
        <v>0</v>
      </c>
      <c r="BG483" s="197">
        <f t="shared" si="216"/>
        <v>0</v>
      </c>
      <c r="BH483" s="197">
        <f t="shared" si="217"/>
        <v>0</v>
      </c>
      <c r="BI483" s="197">
        <f t="shared" si="218"/>
        <v>0</v>
      </c>
      <c r="BJ483" s="14" t="s">
        <v>81</v>
      </c>
      <c r="BK483" s="197">
        <f t="shared" si="219"/>
        <v>0</v>
      </c>
      <c r="BL483" s="14" t="s">
        <v>215</v>
      </c>
      <c r="BM483" s="196" t="s">
        <v>1337</v>
      </c>
    </row>
    <row r="484" spans="1:65" s="12" customFormat="1" ht="22.8" customHeight="1">
      <c r="B484" s="168"/>
      <c r="C484" s="169"/>
      <c r="D484" s="170" t="s">
        <v>72</v>
      </c>
      <c r="E484" s="182" t="s">
        <v>1338</v>
      </c>
      <c r="F484" s="182" t="s">
        <v>1339</v>
      </c>
      <c r="G484" s="169"/>
      <c r="H484" s="169"/>
      <c r="I484" s="172"/>
      <c r="J484" s="183">
        <f>BK484</f>
        <v>0</v>
      </c>
      <c r="K484" s="169"/>
      <c r="L484" s="174"/>
      <c r="M484" s="175"/>
      <c r="N484" s="176"/>
      <c r="O484" s="176"/>
      <c r="P484" s="177">
        <f>SUM(P485:P486)</f>
        <v>0</v>
      </c>
      <c r="Q484" s="176"/>
      <c r="R484" s="177">
        <f>SUM(R485:R486)</f>
        <v>0</v>
      </c>
      <c r="S484" s="176"/>
      <c r="T484" s="178">
        <f>SUM(T485:T486)</f>
        <v>0</v>
      </c>
      <c r="AR484" s="179" t="s">
        <v>83</v>
      </c>
      <c r="AT484" s="180" t="s">
        <v>72</v>
      </c>
      <c r="AU484" s="180" t="s">
        <v>81</v>
      </c>
      <c r="AY484" s="179" t="s">
        <v>151</v>
      </c>
      <c r="BK484" s="181">
        <f>SUM(BK485:BK486)</f>
        <v>0</v>
      </c>
    </row>
    <row r="485" spans="1:65" s="2" customFormat="1" ht="24.15" customHeight="1">
      <c r="A485" s="31"/>
      <c r="B485" s="32"/>
      <c r="C485" s="184" t="s">
        <v>1340</v>
      </c>
      <c r="D485" s="184" t="s">
        <v>153</v>
      </c>
      <c r="E485" s="185" t="s">
        <v>1341</v>
      </c>
      <c r="F485" s="186" t="s">
        <v>1342</v>
      </c>
      <c r="G485" s="187" t="s">
        <v>197</v>
      </c>
      <c r="H485" s="188">
        <v>600.48800000000006</v>
      </c>
      <c r="I485" s="189"/>
      <c r="J485" s="190">
        <f>ROUND(I485*H485,2)</f>
        <v>0</v>
      </c>
      <c r="K485" s="191"/>
      <c r="L485" s="36"/>
      <c r="M485" s="192" t="s">
        <v>1</v>
      </c>
      <c r="N485" s="193" t="s">
        <v>38</v>
      </c>
      <c r="O485" s="68"/>
      <c r="P485" s="194">
        <f>O485*H485</f>
        <v>0</v>
      </c>
      <c r="Q485" s="194">
        <v>0</v>
      </c>
      <c r="R485" s="194">
        <f>Q485*H485</f>
        <v>0</v>
      </c>
      <c r="S485" s="194">
        <v>0</v>
      </c>
      <c r="T485" s="195">
        <f>S485*H485</f>
        <v>0</v>
      </c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R485" s="196" t="s">
        <v>215</v>
      </c>
      <c r="AT485" s="196" t="s">
        <v>153</v>
      </c>
      <c r="AU485" s="196" t="s">
        <v>83</v>
      </c>
      <c r="AY485" s="14" t="s">
        <v>151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4" t="s">
        <v>81</v>
      </c>
      <c r="BK485" s="197">
        <f>ROUND(I485*H485,2)</f>
        <v>0</v>
      </c>
      <c r="BL485" s="14" t="s">
        <v>215</v>
      </c>
      <c r="BM485" s="196" t="s">
        <v>1343</v>
      </c>
    </row>
    <row r="486" spans="1:65" s="2" customFormat="1" ht="24.15" customHeight="1">
      <c r="A486" s="31"/>
      <c r="B486" s="32"/>
      <c r="C486" s="184" t="s">
        <v>741</v>
      </c>
      <c r="D486" s="184" t="s">
        <v>153</v>
      </c>
      <c r="E486" s="185" t="s">
        <v>1344</v>
      </c>
      <c r="F486" s="186" t="s">
        <v>1345</v>
      </c>
      <c r="G486" s="187" t="s">
        <v>197</v>
      </c>
      <c r="H486" s="188">
        <v>600.48800000000006</v>
      </c>
      <c r="I486" s="189"/>
      <c r="J486" s="190">
        <f>ROUND(I486*H486,2)</f>
        <v>0</v>
      </c>
      <c r="K486" s="191"/>
      <c r="L486" s="36"/>
      <c r="M486" s="209" t="s">
        <v>1</v>
      </c>
      <c r="N486" s="210" t="s">
        <v>38</v>
      </c>
      <c r="O486" s="211"/>
      <c r="P486" s="212">
        <f>O486*H486</f>
        <v>0</v>
      </c>
      <c r="Q486" s="212">
        <v>0</v>
      </c>
      <c r="R486" s="212">
        <f>Q486*H486</f>
        <v>0</v>
      </c>
      <c r="S486" s="212">
        <v>0</v>
      </c>
      <c r="T486" s="213">
        <f>S486*H486</f>
        <v>0</v>
      </c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R486" s="196" t="s">
        <v>215</v>
      </c>
      <c r="AT486" s="196" t="s">
        <v>153</v>
      </c>
      <c r="AU486" s="196" t="s">
        <v>83</v>
      </c>
      <c r="AY486" s="14" t="s">
        <v>151</v>
      </c>
      <c r="BE486" s="197">
        <f>IF(N486="základní",J486,0)</f>
        <v>0</v>
      </c>
      <c r="BF486" s="197">
        <f>IF(N486="snížená",J486,0)</f>
        <v>0</v>
      </c>
      <c r="BG486" s="197">
        <f>IF(N486="zákl. přenesená",J486,0)</f>
        <v>0</v>
      </c>
      <c r="BH486" s="197">
        <f>IF(N486="sníž. přenesená",J486,0)</f>
        <v>0</v>
      </c>
      <c r="BI486" s="197">
        <f>IF(N486="nulová",J486,0)</f>
        <v>0</v>
      </c>
      <c r="BJ486" s="14" t="s">
        <v>81</v>
      </c>
      <c r="BK486" s="197">
        <f>ROUND(I486*H486,2)</f>
        <v>0</v>
      </c>
      <c r="BL486" s="14" t="s">
        <v>215</v>
      </c>
      <c r="BM486" s="196" t="s">
        <v>1346</v>
      </c>
    </row>
    <row r="487" spans="1:65" s="2" customFormat="1" ht="6.9" customHeight="1">
      <c r="A487" s="31"/>
      <c r="B487" s="51"/>
      <c r="C487" s="52"/>
      <c r="D487" s="52"/>
      <c r="E487" s="52"/>
      <c r="F487" s="52"/>
      <c r="G487" s="52"/>
      <c r="H487" s="52"/>
      <c r="I487" s="52"/>
      <c r="J487" s="52"/>
      <c r="K487" s="52"/>
      <c r="L487" s="36"/>
      <c r="M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</row>
  </sheetData>
  <sheetProtection algorithmName="SHA-512" hashValue="V8m/voQe4LWvwJ5ZLArT9fhevZ/IE0ydnPPblgQ05NiUxj7d7LBq5Xdk+5lpLdix9XBF9KtMl0dxfmVbgRCBfQ==" saltValue="qSG30mmwQUz/fZcGeEz5UpkbpseCtGyEztN6cmnZzEzHfOGtv0ADDJOvSrllNJgR9/Ob0dzSmqhgJ9EK4jyaWA==" spinCount="100000" sheet="1" objects="1" scenarios="1" formatColumns="0" formatRows="0" autoFilter="0"/>
  <autoFilter ref="C148:K486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0"/>
  <sheetViews>
    <sheetView showGridLines="0" topLeftCell="A146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86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" customHeight="1">
      <c r="B4" s="17"/>
      <c r="D4" s="107" t="s">
        <v>96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Hasičská zbrojnice Štěpánovice-Dobrovolní hasiči, knihovna a ostatní (CÚ 2023)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1347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21. 5. 2023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ROUND(J127,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37</v>
      </c>
      <c r="E33" s="109" t="s">
        <v>38</v>
      </c>
      <c r="F33" s="120">
        <f>ROUND((SUM(BE127:BE219)),  2)</f>
        <v>0</v>
      </c>
      <c r="G33" s="31"/>
      <c r="H33" s="31"/>
      <c r="I33" s="121">
        <v>0.21</v>
      </c>
      <c r="J33" s="120">
        <f>ROUND(((SUM(BE127:BE219))*I33),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39</v>
      </c>
      <c r="F34" s="120">
        <f>ROUND((SUM(BF127:BF219)),  2)</f>
        <v>0</v>
      </c>
      <c r="G34" s="31"/>
      <c r="H34" s="31"/>
      <c r="I34" s="121">
        <v>0.15</v>
      </c>
      <c r="J34" s="120">
        <f>ROUND(((SUM(BF127:BF219))*I34),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40</v>
      </c>
      <c r="F35" s="120">
        <f>ROUND((SUM(BG127:BG219)),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41</v>
      </c>
      <c r="F36" s="120">
        <f>ROUND((SUM(BH127:BH219)),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42</v>
      </c>
      <c r="F37" s="120">
        <f>ROUND((SUM(BI127:BI219)),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Hasičská zbrojnice Štěpánovice-Dobrovolní hasiči, knihovna a ostatní (CÚ 2023)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6" t="str">
        <f>E9</f>
        <v>410002 - Parkoviště a venkovní úpravy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21. 5. 2023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100</v>
      </c>
      <c r="D94" s="141"/>
      <c r="E94" s="141"/>
      <c r="F94" s="141"/>
      <c r="G94" s="141"/>
      <c r="H94" s="141"/>
      <c r="I94" s="141"/>
      <c r="J94" s="142" t="s">
        <v>101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102</v>
      </c>
      <c r="D96" s="33"/>
      <c r="E96" s="33"/>
      <c r="F96" s="33"/>
      <c r="G96" s="33"/>
      <c r="H96" s="33"/>
      <c r="I96" s="33"/>
      <c r="J96" s="81">
        <f>J127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" customHeight="1">
      <c r="B97" s="144"/>
      <c r="C97" s="145"/>
      <c r="D97" s="146" t="s">
        <v>104</v>
      </c>
      <c r="E97" s="147"/>
      <c r="F97" s="147"/>
      <c r="G97" s="147"/>
      <c r="H97" s="147"/>
      <c r="I97" s="147"/>
      <c r="J97" s="148">
        <f>J128</f>
        <v>0</v>
      </c>
      <c r="K97" s="145"/>
      <c r="L97" s="149"/>
    </row>
    <row r="98" spans="1:31" s="10" customFormat="1" ht="19.95" customHeight="1">
      <c r="B98" s="150"/>
      <c r="C98" s="151"/>
      <c r="D98" s="152" t="s">
        <v>105</v>
      </c>
      <c r="E98" s="153"/>
      <c r="F98" s="153"/>
      <c r="G98" s="153"/>
      <c r="H98" s="153"/>
      <c r="I98" s="153"/>
      <c r="J98" s="154">
        <f>J129</f>
        <v>0</v>
      </c>
      <c r="K98" s="151"/>
      <c r="L98" s="155"/>
    </row>
    <row r="99" spans="1:31" s="10" customFormat="1" ht="19.95" customHeight="1">
      <c r="B99" s="150"/>
      <c r="C99" s="151"/>
      <c r="D99" s="152" t="s">
        <v>1348</v>
      </c>
      <c r="E99" s="153"/>
      <c r="F99" s="153"/>
      <c r="G99" s="153"/>
      <c r="H99" s="153"/>
      <c r="I99" s="153"/>
      <c r="J99" s="154">
        <f>J138</f>
        <v>0</v>
      </c>
      <c r="K99" s="151"/>
      <c r="L99" s="155"/>
    </row>
    <row r="100" spans="1:31" s="10" customFormat="1" ht="19.95" customHeight="1">
      <c r="B100" s="150"/>
      <c r="C100" s="151"/>
      <c r="D100" s="152" t="s">
        <v>107</v>
      </c>
      <c r="E100" s="153"/>
      <c r="F100" s="153"/>
      <c r="G100" s="153"/>
      <c r="H100" s="153"/>
      <c r="I100" s="153"/>
      <c r="J100" s="154">
        <f>J154</f>
        <v>0</v>
      </c>
      <c r="K100" s="151"/>
      <c r="L100" s="155"/>
    </row>
    <row r="101" spans="1:31" s="10" customFormat="1" ht="19.95" customHeight="1">
      <c r="B101" s="150"/>
      <c r="C101" s="151"/>
      <c r="D101" s="152" t="s">
        <v>1349</v>
      </c>
      <c r="E101" s="153"/>
      <c r="F101" s="153"/>
      <c r="G101" s="153"/>
      <c r="H101" s="153"/>
      <c r="I101" s="153"/>
      <c r="J101" s="154">
        <f>J164</f>
        <v>0</v>
      </c>
      <c r="K101" s="151"/>
      <c r="L101" s="155"/>
    </row>
    <row r="102" spans="1:31" s="10" customFormat="1" ht="19.95" customHeight="1">
      <c r="B102" s="150"/>
      <c r="C102" s="151"/>
      <c r="D102" s="152" t="s">
        <v>1350</v>
      </c>
      <c r="E102" s="153"/>
      <c r="F102" s="153"/>
      <c r="G102" s="153"/>
      <c r="H102" s="153"/>
      <c r="I102" s="153"/>
      <c r="J102" s="154">
        <f>J177</f>
        <v>0</v>
      </c>
      <c r="K102" s="151"/>
      <c r="L102" s="155"/>
    </row>
    <row r="103" spans="1:31" s="10" customFormat="1" ht="19.95" customHeight="1">
      <c r="B103" s="150"/>
      <c r="C103" s="151"/>
      <c r="D103" s="152" t="s">
        <v>1351</v>
      </c>
      <c r="E103" s="153"/>
      <c r="F103" s="153"/>
      <c r="G103" s="153"/>
      <c r="H103" s="153"/>
      <c r="I103" s="153"/>
      <c r="J103" s="154">
        <f>J185</f>
        <v>0</v>
      </c>
      <c r="K103" s="151"/>
      <c r="L103" s="155"/>
    </row>
    <row r="104" spans="1:31" s="10" customFormat="1" ht="19.95" customHeight="1">
      <c r="B104" s="150"/>
      <c r="C104" s="151"/>
      <c r="D104" s="152" t="s">
        <v>1352</v>
      </c>
      <c r="E104" s="153"/>
      <c r="F104" s="153"/>
      <c r="G104" s="153"/>
      <c r="H104" s="153"/>
      <c r="I104" s="153"/>
      <c r="J104" s="154">
        <f>J189</f>
        <v>0</v>
      </c>
      <c r="K104" s="151"/>
      <c r="L104" s="155"/>
    </row>
    <row r="105" spans="1:31" s="10" customFormat="1" ht="19.95" customHeight="1">
      <c r="B105" s="150"/>
      <c r="C105" s="151"/>
      <c r="D105" s="152" t="s">
        <v>1353</v>
      </c>
      <c r="E105" s="153"/>
      <c r="F105" s="153"/>
      <c r="G105" s="153"/>
      <c r="H105" s="153"/>
      <c r="I105" s="153"/>
      <c r="J105" s="154">
        <f>J193</f>
        <v>0</v>
      </c>
      <c r="K105" s="151"/>
      <c r="L105" s="155"/>
    </row>
    <row r="106" spans="1:31" s="10" customFormat="1" ht="19.95" customHeight="1">
      <c r="B106" s="150"/>
      <c r="C106" s="151"/>
      <c r="D106" s="152" t="s">
        <v>1354</v>
      </c>
      <c r="E106" s="153"/>
      <c r="F106" s="153"/>
      <c r="G106" s="153"/>
      <c r="H106" s="153"/>
      <c r="I106" s="153"/>
      <c r="J106" s="154">
        <f>J204</f>
        <v>0</v>
      </c>
      <c r="K106" s="151"/>
      <c r="L106" s="155"/>
    </row>
    <row r="107" spans="1:31" s="10" customFormat="1" ht="19.95" customHeight="1">
      <c r="B107" s="150"/>
      <c r="C107" s="151"/>
      <c r="D107" s="152" t="s">
        <v>1355</v>
      </c>
      <c r="E107" s="153"/>
      <c r="F107" s="153"/>
      <c r="G107" s="153"/>
      <c r="H107" s="153"/>
      <c r="I107" s="153"/>
      <c r="J107" s="154">
        <f>J211</f>
        <v>0</v>
      </c>
      <c r="K107" s="151"/>
      <c r="L107" s="155"/>
    </row>
    <row r="108" spans="1:31" s="2" customFormat="1" ht="21.7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" customHeight="1">
      <c r="A113" s="31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" customHeight="1">
      <c r="A114" s="31"/>
      <c r="B114" s="32"/>
      <c r="C114" s="20" t="s">
        <v>137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16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26.25" customHeight="1">
      <c r="A117" s="31"/>
      <c r="B117" s="32"/>
      <c r="C117" s="33"/>
      <c r="D117" s="33"/>
      <c r="E117" s="264" t="str">
        <f>E7</f>
        <v>Hasičská zbrojnice Štěpánovice-Dobrovolní hasiči, knihovna a ostatní (CÚ 2023)</v>
      </c>
      <c r="F117" s="265"/>
      <c r="G117" s="265"/>
      <c r="H117" s="265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97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16" t="str">
        <f>E9</f>
        <v>410002 - Parkoviště a venkovní úpravy</v>
      </c>
      <c r="F119" s="266"/>
      <c r="G119" s="266"/>
      <c r="H119" s="266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20</v>
      </c>
      <c r="D121" s="33"/>
      <c r="E121" s="33"/>
      <c r="F121" s="24" t="str">
        <f>F12</f>
        <v xml:space="preserve"> </v>
      </c>
      <c r="G121" s="33"/>
      <c r="H121" s="33"/>
      <c r="I121" s="26" t="s">
        <v>22</v>
      </c>
      <c r="J121" s="63" t="str">
        <f>IF(J12="","",J12)</f>
        <v>21. 5. 2023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15" customHeight="1">
      <c r="A123" s="31"/>
      <c r="B123" s="32"/>
      <c r="C123" s="26" t="s">
        <v>24</v>
      </c>
      <c r="D123" s="33"/>
      <c r="E123" s="33"/>
      <c r="F123" s="24" t="str">
        <f>E15</f>
        <v xml:space="preserve"> </v>
      </c>
      <c r="G123" s="33"/>
      <c r="H123" s="33"/>
      <c r="I123" s="26" t="s">
        <v>29</v>
      </c>
      <c r="J123" s="29" t="str">
        <f>E21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15" customHeight="1">
      <c r="A124" s="31"/>
      <c r="B124" s="32"/>
      <c r="C124" s="26" t="s">
        <v>27</v>
      </c>
      <c r="D124" s="33"/>
      <c r="E124" s="33"/>
      <c r="F124" s="24" t="str">
        <f>IF(E18="","",E18)</f>
        <v>Vyplň údaj</v>
      </c>
      <c r="G124" s="33"/>
      <c r="H124" s="33"/>
      <c r="I124" s="26" t="s">
        <v>31</v>
      </c>
      <c r="J124" s="29" t="str">
        <f>E24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56"/>
      <c r="B126" s="157"/>
      <c r="C126" s="158" t="s">
        <v>138</v>
      </c>
      <c r="D126" s="159" t="s">
        <v>58</v>
      </c>
      <c r="E126" s="159" t="s">
        <v>54</v>
      </c>
      <c r="F126" s="159" t="s">
        <v>55</v>
      </c>
      <c r="G126" s="159" t="s">
        <v>139</v>
      </c>
      <c r="H126" s="159" t="s">
        <v>140</v>
      </c>
      <c r="I126" s="159" t="s">
        <v>141</v>
      </c>
      <c r="J126" s="160" t="s">
        <v>101</v>
      </c>
      <c r="K126" s="161" t="s">
        <v>142</v>
      </c>
      <c r="L126" s="162"/>
      <c r="M126" s="72" t="s">
        <v>1</v>
      </c>
      <c r="N126" s="73" t="s">
        <v>37</v>
      </c>
      <c r="O126" s="73" t="s">
        <v>143</v>
      </c>
      <c r="P126" s="73" t="s">
        <v>144</v>
      </c>
      <c r="Q126" s="73" t="s">
        <v>145</v>
      </c>
      <c r="R126" s="73" t="s">
        <v>146</v>
      </c>
      <c r="S126" s="73" t="s">
        <v>147</v>
      </c>
      <c r="T126" s="74" t="s">
        <v>148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pans="1:63" s="2" customFormat="1" ht="22.8" customHeight="1">
      <c r="A127" s="31"/>
      <c r="B127" s="32"/>
      <c r="C127" s="79" t="s">
        <v>149</v>
      </c>
      <c r="D127" s="33"/>
      <c r="E127" s="33"/>
      <c r="F127" s="33"/>
      <c r="G127" s="33"/>
      <c r="H127" s="33"/>
      <c r="I127" s="33"/>
      <c r="J127" s="163">
        <f>BK127</f>
        <v>0</v>
      </c>
      <c r="K127" s="33"/>
      <c r="L127" s="36"/>
      <c r="M127" s="75"/>
      <c r="N127" s="164"/>
      <c r="O127" s="76"/>
      <c r="P127" s="165">
        <f>P128</f>
        <v>0</v>
      </c>
      <c r="Q127" s="76"/>
      <c r="R127" s="165">
        <f>R128</f>
        <v>27.045717199999999</v>
      </c>
      <c r="S127" s="76"/>
      <c r="T127" s="166">
        <f>T128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72</v>
      </c>
      <c r="AU127" s="14" t="s">
        <v>103</v>
      </c>
      <c r="BK127" s="167">
        <f>BK128</f>
        <v>0</v>
      </c>
    </row>
    <row r="128" spans="1:63" s="12" customFormat="1" ht="25.95" customHeight="1">
      <c r="B128" s="168"/>
      <c r="C128" s="169"/>
      <c r="D128" s="170" t="s">
        <v>72</v>
      </c>
      <c r="E128" s="171" t="s">
        <v>150</v>
      </c>
      <c r="F128" s="171" t="s">
        <v>150</v>
      </c>
      <c r="G128" s="169"/>
      <c r="H128" s="169"/>
      <c r="I128" s="172"/>
      <c r="J128" s="173">
        <f>BK128</f>
        <v>0</v>
      </c>
      <c r="K128" s="169"/>
      <c r="L128" s="174"/>
      <c r="M128" s="175"/>
      <c r="N128" s="176"/>
      <c r="O128" s="176"/>
      <c r="P128" s="177">
        <f>P129+P138+P154+P164+P177+P185+P189+P193+P204+P211</f>
        <v>0</v>
      </c>
      <c r="Q128" s="176"/>
      <c r="R128" s="177">
        <f>R129+R138+R154+R164+R177+R185+R189+R193+R204+R211</f>
        <v>27.045717199999999</v>
      </c>
      <c r="S128" s="176"/>
      <c r="T128" s="178">
        <f>T129+T138+T154+T164+T177+T185+T189+T193+T204+T211</f>
        <v>0</v>
      </c>
      <c r="AR128" s="179" t="s">
        <v>81</v>
      </c>
      <c r="AT128" s="180" t="s">
        <v>72</v>
      </c>
      <c r="AU128" s="180" t="s">
        <v>73</v>
      </c>
      <c r="AY128" s="179" t="s">
        <v>151</v>
      </c>
      <c r="BK128" s="181">
        <f>BK129+BK138+BK154+BK164+BK177+BK185+BK189+BK193+BK204+BK211</f>
        <v>0</v>
      </c>
    </row>
    <row r="129" spans="1:65" s="12" customFormat="1" ht="22.8" customHeight="1">
      <c r="B129" s="168"/>
      <c r="C129" s="169"/>
      <c r="D129" s="170" t="s">
        <v>72</v>
      </c>
      <c r="E129" s="182" t="s">
        <v>81</v>
      </c>
      <c r="F129" s="182" t="s">
        <v>152</v>
      </c>
      <c r="G129" s="169"/>
      <c r="H129" s="169"/>
      <c r="I129" s="172"/>
      <c r="J129" s="183">
        <f>BK129</f>
        <v>0</v>
      </c>
      <c r="K129" s="169"/>
      <c r="L129" s="174"/>
      <c r="M129" s="175"/>
      <c r="N129" s="176"/>
      <c r="O129" s="176"/>
      <c r="P129" s="177">
        <f>SUM(P130:P137)</f>
        <v>0</v>
      </c>
      <c r="Q129" s="176"/>
      <c r="R129" s="177">
        <f>SUM(R130:R137)</f>
        <v>0</v>
      </c>
      <c r="S129" s="176"/>
      <c r="T129" s="178">
        <f>SUM(T130:T137)</f>
        <v>0</v>
      </c>
      <c r="AR129" s="179" t="s">
        <v>81</v>
      </c>
      <c r="AT129" s="180" t="s">
        <v>72</v>
      </c>
      <c r="AU129" s="180" t="s">
        <v>81</v>
      </c>
      <c r="AY129" s="179" t="s">
        <v>151</v>
      </c>
      <c r="BK129" s="181">
        <f>SUM(BK130:BK137)</f>
        <v>0</v>
      </c>
    </row>
    <row r="130" spans="1:65" s="2" customFormat="1" ht="33" customHeight="1">
      <c r="A130" s="31"/>
      <c r="B130" s="32"/>
      <c r="C130" s="184" t="s">
        <v>81</v>
      </c>
      <c r="D130" s="184" t="s">
        <v>153</v>
      </c>
      <c r="E130" s="185" t="s">
        <v>154</v>
      </c>
      <c r="F130" s="186" t="s">
        <v>155</v>
      </c>
      <c r="G130" s="187" t="s">
        <v>156</v>
      </c>
      <c r="H130" s="188">
        <v>78.275999999999996</v>
      </c>
      <c r="I130" s="189"/>
      <c r="J130" s="190">
        <f t="shared" ref="J130:J137" si="0">ROUND(I130*H130,2)</f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ref="P130:P137" si="1">O130*H130</f>
        <v>0</v>
      </c>
      <c r="Q130" s="194">
        <v>0</v>
      </c>
      <c r="R130" s="194">
        <f t="shared" ref="R130:R137" si="2">Q130*H130</f>
        <v>0</v>
      </c>
      <c r="S130" s="194">
        <v>0</v>
      </c>
      <c r="T130" s="195">
        <f t="shared" ref="T130:T137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157</v>
      </c>
      <c r="AT130" s="196" t="s">
        <v>153</v>
      </c>
      <c r="AU130" s="196" t="s">
        <v>83</v>
      </c>
      <c r="AY130" s="14" t="s">
        <v>151</v>
      </c>
      <c r="BE130" s="197">
        <f t="shared" ref="BE130:BE137" si="4">IF(N130="základní",J130,0)</f>
        <v>0</v>
      </c>
      <c r="BF130" s="197">
        <f t="shared" ref="BF130:BF137" si="5">IF(N130="snížená",J130,0)</f>
        <v>0</v>
      </c>
      <c r="BG130" s="197">
        <f t="shared" ref="BG130:BG137" si="6">IF(N130="zákl. přenesená",J130,0)</f>
        <v>0</v>
      </c>
      <c r="BH130" s="197">
        <f t="shared" ref="BH130:BH137" si="7">IF(N130="sníž. přenesená",J130,0)</f>
        <v>0</v>
      </c>
      <c r="BI130" s="197">
        <f t="shared" ref="BI130:BI137" si="8">IF(N130="nulová",J130,0)</f>
        <v>0</v>
      </c>
      <c r="BJ130" s="14" t="s">
        <v>81</v>
      </c>
      <c r="BK130" s="197">
        <f t="shared" ref="BK130:BK137" si="9">ROUND(I130*H130,2)</f>
        <v>0</v>
      </c>
      <c r="BL130" s="14" t="s">
        <v>157</v>
      </c>
      <c r="BM130" s="196" t="s">
        <v>1356</v>
      </c>
    </row>
    <row r="131" spans="1:65" s="2" customFormat="1" ht="33" customHeight="1">
      <c r="A131" s="31"/>
      <c r="B131" s="32"/>
      <c r="C131" s="184" t="s">
        <v>83</v>
      </c>
      <c r="D131" s="184" t="s">
        <v>153</v>
      </c>
      <c r="E131" s="185" t="s">
        <v>163</v>
      </c>
      <c r="F131" s="186" t="s">
        <v>164</v>
      </c>
      <c r="G131" s="187" t="s">
        <v>156</v>
      </c>
      <c r="H131" s="188">
        <v>4.43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157</v>
      </c>
      <c r="AT131" s="196" t="s">
        <v>153</v>
      </c>
      <c r="AU131" s="196" t="s">
        <v>83</v>
      </c>
      <c r="AY131" s="14" t="s">
        <v>151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157</v>
      </c>
      <c r="BM131" s="196" t="s">
        <v>1357</v>
      </c>
    </row>
    <row r="132" spans="1:65" s="2" customFormat="1" ht="37.799999999999997" customHeight="1">
      <c r="A132" s="31"/>
      <c r="B132" s="32"/>
      <c r="C132" s="184" t="s">
        <v>162</v>
      </c>
      <c r="D132" s="184" t="s">
        <v>153</v>
      </c>
      <c r="E132" s="185" t="s">
        <v>182</v>
      </c>
      <c r="F132" s="186" t="s">
        <v>183</v>
      </c>
      <c r="G132" s="187" t="s">
        <v>156</v>
      </c>
      <c r="H132" s="188">
        <v>82.706000000000003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157</v>
      </c>
      <c r="AT132" s="196" t="s">
        <v>153</v>
      </c>
      <c r="AU132" s="196" t="s">
        <v>83</v>
      </c>
      <c r="AY132" s="14" t="s">
        <v>151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157</v>
      </c>
      <c r="BM132" s="196" t="s">
        <v>1358</v>
      </c>
    </row>
    <row r="133" spans="1:65" s="2" customFormat="1" ht="16.5" customHeight="1">
      <c r="A133" s="31"/>
      <c r="B133" s="32"/>
      <c r="C133" s="184" t="s">
        <v>157</v>
      </c>
      <c r="D133" s="184" t="s">
        <v>153</v>
      </c>
      <c r="E133" s="185" t="s">
        <v>186</v>
      </c>
      <c r="F133" s="186" t="s">
        <v>187</v>
      </c>
      <c r="G133" s="187" t="s">
        <v>156</v>
      </c>
      <c r="H133" s="188">
        <v>82.706000000000003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157</v>
      </c>
      <c r="AT133" s="196" t="s">
        <v>153</v>
      </c>
      <c r="AU133" s="196" t="s">
        <v>83</v>
      </c>
      <c r="AY133" s="14" t="s">
        <v>151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157</v>
      </c>
      <c r="BM133" s="196" t="s">
        <v>1359</v>
      </c>
    </row>
    <row r="134" spans="1:65" s="2" customFormat="1" ht="33" customHeight="1">
      <c r="A134" s="31"/>
      <c r="B134" s="32"/>
      <c r="C134" s="184" t="s">
        <v>169</v>
      </c>
      <c r="D134" s="184" t="s">
        <v>153</v>
      </c>
      <c r="E134" s="185" t="s">
        <v>190</v>
      </c>
      <c r="F134" s="186" t="s">
        <v>191</v>
      </c>
      <c r="G134" s="187" t="s">
        <v>192</v>
      </c>
      <c r="H134" s="188">
        <v>148.87100000000001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157</v>
      </c>
      <c r="AT134" s="196" t="s">
        <v>153</v>
      </c>
      <c r="AU134" s="196" t="s">
        <v>83</v>
      </c>
      <c r="AY134" s="14" t="s">
        <v>151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157</v>
      </c>
      <c r="BM134" s="196" t="s">
        <v>1360</v>
      </c>
    </row>
    <row r="135" spans="1:65" s="2" customFormat="1" ht="24.15" customHeight="1">
      <c r="A135" s="31"/>
      <c r="B135" s="32"/>
      <c r="C135" s="184" t="s">
        <v>173</v>
      </c>
      <c r="D135" s="184" t="s">
        <v>153</v>
      </c>
      <c r="E135" s="185" t="s">
        <v>211</v>
      </c>
      <c r="F135" s="186" t="s">
        <v>212</v>
      </c>
      <c r="G135" s="187" t="s">
        <v>197</v>
      </c>
      <c r="H135" s="188">
        <v>218.499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157</v>
      </c>
      <c r="AT135" s="196" t="s">
        <v>153</v>
      </c>
      <c r="AU135" s="196" t="s">
        <v>83</v>
      </c>
      <c r="AY135" s="14" t="s">
        <v>151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157</v>
      </c>
      <c r="BM135" s="196" t="s">
        <v>1361</v>
      </c>
    </row>
    <row r="136" spans="1:65" s="2" customFormat="1" ht="21.75" customHeight="1">
      <c r="A136" s="31"/>
      <c r="B136" s="32"/>
      <c r="C136" s="184" t="s">
        <v>177</v>
      </c>
      <c r="D136" s="184" t="s">
        <v>153</v>
      </c>
      <c r="E136" s="185" t="s">
        <v>1362</v>
      </c>
      <c r="F136" s="186" t="s">
        <v>1363</v>
      </c>
      <c r="G136" s="187" t="s">
        <v>287</v>
      </c>
      <c r="H136" s="188">
        <v>3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38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157</v>
      </c>
      <c r="AT136" s="196" t="s">
        <v>153</v>
      </c>
      <c r="AU136" s="196" t="s">
        <v>83</v>
      </c>
      <c r="AY136" s="14" t="s">
        <v>151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81</v>
      </c>
      <c r="BK136" s="197">
        <f t="shared" si="9"/>
        <v>0</v>
      </c>
      <c r="BL136" s="14" t="s">
        <v>157</v>
      </c>
      <c r="BM136" s="196" t="s">
        <v>223</v>
      </c>
    </row>
    <row r="137" spans="1:65" s="2" customFormat="1" ht="33" customHeight="1">
      <c r="A137" s="31"/>
      <c r="B137" s="32"/>
      <c r="C137" s="184" t="s">
        <v>181</v>
      </c>
      <c r="D137" s="184" t="s">
        <v>153</v>
      </c>
      <c r="E137" s="185" t="s">
        <v>1364</v>
      </c>
      <c r="F137" s="186" t="s">
        <v>1365</v>
      </c>
      <c r="G137" s="187" t="s">
        <v>287</v>
      </c>
      <c r="H137" s="188">
        <v>3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38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157</v>
      </c>
      <c r="AT137" s="196" t="s">
        <v>153</v>
      </c>
      <c r="AU137" s="196" t="s">
        <v>83</v>
      </c>
      <c r="AY137" s="14" t="s">
        <v>151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81</v>
      </c>
      <c r="BK137" s="197">
        <f t="shared" si="9"/>
        <v>0</v>
      </c>
      <c r="BL137" s="14" t="s">
        <v>157</v>
      </c>
      <c r="BM137" s="196" t="s">
        <v>1366</v>
      </c>
    </row>
    <row r="138" spans="1:65" s="12" customFormat="1" ht="22.8" customHeight="1">
      <c r="B138" s="168"/>
      <c r="C138" s="169"/>
      <c r="D138" s="170" t="s">
        <v>72</v>
      </c>
      <c r="E138" s="182" t="s">
        <v>83</v>
      </c>
      <c r="F138" s="182" t="s">
        <v>1367</v>
      </c>
      <c r="G138" s="169"/>
      <c r="H138" s="169"/>
      <c r="I138" s="172"/>
      <c r="J138" s="183">
        <f>BK138</f>
        <v>0</v>
      </c>
      <c r="K138" s="169"/>
      <c r="L138" s="174"/>
      <c r="M138" s="175"/>
      <c r="N138" s="176"/>
      <c r="O138" s="176"/>
      <c r="P138" s="177">
        <f>SUM(P139:P153)</f>
        <v>0</v>
      </c>
      <c r="Q138" s="176"/>
      <c r="R138" s="177">
        <f>SUM(R139:R153)</f>
        <v>20.233174000000002</v>
      </c>
      <c r="S138" s="176"/>
      <c r="T138" s="178">
        <f>SUM(T139:T153)</f>
        <v>0</v>
      </c>
      <c r="AR138" s="179" t="s">
        <v>81</v>
      </c>
      <c r="AT138" s="180" t="s">
        <v>72</v>
      </c>
      <c r="AU138" s="180" t="s">
        <v>81</v>
      </c>
      <c r="AY138" s="179" t="s">
        <v>151</v>
      </c>
      <c r="BK138" s="181">
        <f>SUM(BK139:BK153)</f>
        <v>0</v>
      </c>
    </row>
    <row r="139" spans="1:65" s="2" customFormat="1" ht="16.5" customHeight="1">
      <c r="A139" s="31"/>
      <c r="B139" s="32"/>
      <c r="C139" s="184" t="s">
        <v>185</v>
      </c>
      <c r="D139" s="184" t="s">
        <v>153</v>
      </c>
      <c r="E139" s="185" t="s">
        <v>1368</v>
      </c>
      <c r="F139" s="186" t="s">
        <v>1369</v>
      </c>
      <c r="G139" s="187" t="s">
        <v>197</v>
      </c>
      <c r="H139" s="188">
        <v>113.30800000000001</v>
      </c>
      <c r="I139" s="189"/>
      <c r="J139" s="190">
        <f t="shared" ref="J139:J153" si="10">ROUND(I139*H139,2)</f>
        <v>0</v>
      </c>
      <c r="K139" s="191"/>
      <c r="L139" s="36"/>
      <c r="M139" s="192" t="s">
        <v>1</v>
      </c>
      <c r="N139" s="193" t="s">
        <v>38</v>
      </c>
      <c r="O139" s="68"/>
      <c r="P139" s="194">
        <f t="shared" ref="P139:P153" si="11">O139*H139</f>
        <v>0</v>
      </c>
      <c r="Q139" s="194">
        <v>0</v>
      </c>
      <c r="R139" s="194">
        <f t="shared" ref="R139:R153" si="12">Q139*H139</f>
        <v>0</v>
      </c>
      <c r="S139" s="194">
        <v>0</v>
      </c>
      <c r="T139" s="195">
        <f t="shared" ref="T139:T153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157</v>
      </c>
      <c r="AT139" s="196" t="s">
        <v>153</v>
      </c>
      <c r="AU139" s="196" t="s">
        <v>83</v>
      </c>
      <c r="AY139" s="14" t="s">
        <v>151</v>
      </c>
      <c r="BE139" s="197">
        <f t="shared" ref="BE139:BE153" si="14">IF(N139="základní",J139,0)</f>
        <v>0</v>
      </c>
      <c r="BF139" s="197">
        <f t="shared" ref="BF139:BF153" si="15">IF(N139="snížená",J139,0)</f>
        <v>0</v>
      </c>
      <c r="BG139" s="197">
        <f t="shared" ref="BG139:BG153" si="16">IF(N139="zákl. přenesená",J139,0)</f>
        <v>0</v>
      </c>
      <c r="BH139" s="197">
        <f t="shared" ref="BH139:BH153" si="17">IF(N139="sníž. přenesená",J139,0)</f>
        <v>0</v>
      </c>
      <c r="BI139" s="197">
        <f t="shared" ref="BI139:BI153" si="18">IF(N139="nulová",J139,0)</f>
        <v>0</v>
      </c>
      <c r="BJ139" s="14" t="s">
        <v>81</v>
      </c>
      <c r="BK139" s="197">
        <f t="shared" ref="BK139:BK153" si="19">ROUND(I139*H139,2)</f>
        <v>0</v>
      </c>
      <c r="BL139" s="14" t="s">
        <v>157</v>
      </c>
      <c r="BM139" s="196" t="s">
        <v>176</v>
      </c>
    </row>
    <row r="140" spans="1:65" s="2" customFormat="1" ht="16.5" customHeight="1">
      <c r="A140" s="31"/>
      <c r="B140" s="32"/>
      <c r="C140" s="184" t="s">
        <v>189</v>
      </c>
      <c r="D140" s="184" t="s">
        <v>153</v>
      </c>
      <c r="E140" s="185" t="s">
        <v>1370</v>
      </c>
      <c r="F140" s="186" t="s">
        <v>1371</v>
      </c>
      <c r="G140" s="187" t="s">
        <v>197</v>
      </c>
      <c r="H140" s="188">
        <v>113.30800000000001</v>
      </c>
      <c r="I140" s="189"/>
      <c r="J140" s="190">
        <f t="shared" si="10"/>
        <v>0</v>
      </c>
      <c r="K140" s="191"/>
      <c r="L140" s="36"/>
      <c r="M140" s="192" t="s">
        <v>1</v>
      </c>
      <c r="N140" s="193" t="s">
        <v>38</v>
      </c>
      <c r="O140" s="68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157</v>
      </c>
      <c r="AT140" s="196" t="s">
        <v>153</v>
      </c>
      <c r="AU140" s="196" t="s">
        <v>83</v>
      </c>
      <c r="AY140" s="14" t="s">
        <v>151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81</v>
      </c>
      <c r="BK140" s="197">
        <f t="shared" si="19"/>
        <v>0</v>
      </c>
      <c r="BL140" s="14" t="s">
        <v>157</v>
      </c>
      <c r="BM140" s="196" t="s">
        <v>180</v>
      </c>
    </row>
    <row r="141" spans="1:65" s="2" customFormat="1" ht="24.15" customHeight="1">
      <c r="A141" s="31"/>
      <c r="B141" s="32"/>
      <c r="C141" s="184" t="s">
        <v>194</v>
      </c>
      <c r="D141" s="184" t="s">
        <v>153</v>
      </c>
      <c r="E141" s="185" t="s">
        <v>1372</v>
      </c>
      <c r="F141" s="186" t="s">
        <v>1373</v>
      </c>
      <c r="G141" s="187" t="s">
        <v>197</v>
      </c>
      <c r="H141" s="188">
        <v>113.30800000000001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38</v>
      </c>
      <c r="O141" s="68"/>
      <c r="P141" s="194">
        <f t="shared" si="11"/>
        <v>0</v>
      </c>
      <c r="Q141" s="194">
        <v>0</v>
      </c>
      <c r="R141" s="194">
        <f t="shared" si="12"/>
        <v>0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157</v>
      </c>
      <c r="AT141" s="196" t="s">
        <v>153</v>
      </c>
      <c r="AU141" s="196" t="s">
        <v>83</v>
      </c>
      <c r="AY141" s="14" t="s">
        <v>151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81</v>
      </c>
      <c r="BK141" s="197">
        <f t="shared" si="19"/>
        <v>0</v>
      </c>
      <c r="BL141" s="14" t="s">
        <v>157</v>
      </c>
      <c r="BM141" s="196" t="s">
        <v>254</v>
      </c>
    </row>
    <row r="142" spans="1:65" s="2" customFormat="1" ht="16.5" customHeight="1">
      <c r="A142" s="31"/>
      <c r="B142" s="32"/>
      <c r="C142" s="198" t="s">
        <v>199</v>
      </c>
      <c r="D142" s="198" t="s">
        <v>323</v>
      </c>
      <c r="E142" s="199" t="s">
        <v>1374</v>
      </c>
      <c r="F142" s="200" t="s">
        <v>1375</v>
      </c>
      <c r="G142" s="201" t="s">
        <v>197</v>
      </c>
      <c r="H142" s="202">
        <v>114.452</v>
      </c>
      <c r="I142" s="203"/>
      <c r="J142" s="204">
        <f t="shared" si="10"/>
        <v>0</v>
      </c>
      <c r="K142" s="205"/>
      <c r="L142" s="206"/>
      <c r="M142" s="207" t="s">
        <v>1</v>
      </c>
      <c r="N142" s="208" t="s">
        <v>38</v>
      </c>
      <c r="O142" s="68"/>
      <c r="P142" s="194">
        <f t="shared" si="11"/>
        <v>0</v>
      </c>
      <c r="Q142" s="194">
        <v>0.152</v>
      </c>
      <c r="R142" s="194">
        <f t="shared" si="12"/>
        <v>17.396704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181</v>
      </c>
      <c r="AT142" s="196" t="s">
        <v>323</v>
      </c>
      <c r="AU142" s="196" t="s">
        <v>83</v>
      </c>
      <c r="AY142" s="14" t="s">
        <v>151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81</v>
      </c>
      <c r="BK142" s="197">
        <f t="shared" si="19"/>
        <v>0</v>
      </c>
      <c r="BL142" s="14" t="s">
        <v>157</v>
      </c>
      <c r="BM142" s="196" t="s">
        <v>1376</v>
      </c>
    </row>
    <row r="143" spans="1:65" s="2" customFormat="1" ht="33" customHeight="1">
      <c r="A143" s="31"/>
      <c r="B143" s="32"/>
      <c r="C143" s="184" t="s">
        <v>203</v>
      </c>
      <c r="D143" s="184" t="s">
        <v>153</v>
      </c>
      <c r="E143" s="185" t="s">
        <v>1377</v>
      </c>
      <c r="F143" s="186" t="s">
        <v>1378</v>
      </c>
      <c r="G143" s="187" t="s">
        <v>248</v>
      </c>
      <c r="H143" s="188">
        <v>8.84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38</v>
      </c>
      <c r="O143" s="68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157</v>
      </c>
      <c r="AT143" s="196" t="s">
        <v>153</v>
      </c>
      <c r="AU143" s="196" t="s">
        <v>83</v>
      </c>
      <c r="AY143" s="14" t="s">
        <v>151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81</v>
      </c>
      <c r="BK143" s="197">
        <f t="shared" si="19"/>
        <v>0</v>
      </c>
      <c r="BL143" s="14" t="s">
        <v>157</v>
      </c>
      <c r="BM143" s="196" t="s">
        <v>270</v>
      </c>
    </row>
    <row r="144" spans="1:65" s="2" customFormat="1" ht="16.5" customHeight="1">
      <c r="A144" s="31"/>
      <c r="B144" s="32"/>
      <c r="C144" s="198" t="s">
        <v>207</v>
      </c>
      <c r="D144" s="198" t="s">
        <v>323</v>
      </c>
      <c r="E144" s="199" t="s">
        <v>1379</v>
      </c>
      <c r="F144" s="200" t="s">
        <v>1380</v>
      </c>
      <c r="G144" s="201" t="s">
        <v>248</v>
      </c>
      <c r="H144" s="202">
        <v>8.93</v>
      </c>
      <c r="I144" s="203"/>
      <c r="J144" s="204">
        <f t="shared" si="10"/>
        <v>0</v>
      </c>
      <c r="K144" s="205"/>
      <c r="L144" s="206"/>
      <c r="M144" s="207" t="s">
        <v>1</v>
      </c>
      <c r="N144" s="208" t="s">
        <v>38</v>
      </c>
      <c r="O144" s="68"/>
      <c r="P144" s="194">
        <f t="shared" si="11"/>
        <v>0</v>
      </c>
      <c r="Q144" s="194">
        <v>8.1000000000000003E-2</v>
      </c>
      <c r="R144" s="194">
        <f t="shared" si="12"/>
        <v>0.72333000000000003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181</v>
      </c>
      <c r="AT144" s="196" t="s">
        <v>323</v>
      </c>
      <c r="AU144" s="196" t="s">
        <v>83</v>
      </c>
      <c r="AY144" s="14" t="s">
        <v>151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81</v>
      </c>
      <c r="BK144" s="197">
        <f t="shared" si="19"/>
        <v>0</v>
      </c>
      <c r="BL144" s="14" t="s">
        <v>157</v>
      </c>
      <c r="BM144" s="196" t="s">
        <v>1381</v>
      </c>
    </row>
    <row r="145" spans="1:65" s="2" customFormat="1" ht="33" customHeight="1">
      <c r="A145" s="31"/>
      <c r="B145" s="32"/>
      <c r="C145" s="184" t="s">
        <v>8</v>
      </c>
      <c r="D145" s="184" t="s">
        <v>153</v>
      </c>
      <c r="E145" s="185" t="s">
        <v>1382</v>
      </c>
      <c r="F145" s="186" t="s">
        <v>1383</v>
      </c>
      <c r="G145" s="187" t="s">
        <v>248</v>
      </c>
      <c r="H145" s="188">
        <v>14.04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38</v>
      </c>
      <c r="O145" s="68"/>
      <c r="P145" s="194">
        <f t="shared" si="11"/>
        <v>0</v>
      </c>
      <c r="Q145" s="194">
        <v>0</v>
      </c>
      <c r="R145" s="194">
        <f t="shared" si="12"/>
        <v>0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157</v>
      </c>
      <c r="AT145" s="196" t="s">
        <v>153</v>
      </c>
      <c r="AU145" s="196" t="s">
        <v>83</v>
      </c>
      <c r="AY145" s="14" t="s">
        <v>151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81</v>
      </c>
      <c r="BK145" s="197">
        <f t="shared" si="19"/>
        <v>0</v>
      </c>
      <c r="BL145" s="14" t="s">
        <v>157</v>
      </c>
      <c r="BM145" s="196" t="s">
        <v>202</v>
      </c>
    </row>
    <row r="146" spans="1:65" s="2" customFormat="1" ht="16.5" customHeight="1">
      <c r="A146" s="31"/>
      <c r="B146" s="32"/>
      <c r="C146" s="198" t="s">
        <v>215</v>
      </c>
      <c r="D146" s="198" t="s">
        <v>323</v>
      </c>
      <c r="E146" s="199" t="s">
        <v>1384</v>
      </c>
      <c r="F146" s="200" t="s">
        <v>1385</v>
      </c>
      <c r="G146" s="201" t="s">
        <v>248</v>
      </c>
      <c r="H146" s="202">
        <v>14.18</v>
      </c>
      <c r="I146" s="203"/>
      <c r="J146" s="204">
        <f t="shared" si="10"/>
        <v>0</v>
      </c>
      <c r="K146" s="205"/>
      <c r="L146" s="206"/>
      <c r="M146" s="207" t="s">
        <v>1</v>
      </c>
      <c r="N146" s="208" t="s">
        <v>38</v>
      </c>
      <c r="O146" s="68"/>
      <c r="P146" s="194">
        <f t="shared" si="11"/>
        <v>0</v>
      </c>
      <c r="Q146" s="194">
        <v>4.8000000000000001E-2</v>
      </c>
      <c r="R146" s="194">
        <f t="shared" si="12"/>
        <v>0.68064000000000002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181</v>
      </c>
      <c r="AT146" s="196" t="s">
        <v>323</v>
      </c>
      <c r="AU146" s="196" t="s">
        <v>83</v>
      </c>
      <c r="AY146" s="14" t="s">
        <v>151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81</v>
      </c>
      <c r="BK146" s="197">
        <f t="shared" si="19"/>
        <v>0</v>
      </c>
      <c r="BL146" s="14" t="s">
        <v>157</v>
      </c>
      <c r="BM146" s="196" t="s">
        <v>1386</v>
      </c>
    </row>
    <row r="147" spans="1:65" s="2" customFormat="1" ht="24.15" customHeight="1">
      <c r="A147" s="31"/>
      <c r="B147" s="32"/>
      <c r="C147" s="184" t="s">
        <v>219</v>
      </c>
      <c r="D147" s="184" t="s">
        <v>153</v>
      </c>
      <c r="E147" s="185" t="s">
        <v>1387</v>
      </c>
      <c r="F147" s="186" t="s">
        <v>1388</v>
      </c>
      <c r="G147" s="187" t="s">
        <v>248</v>
      </c>
      <c r="H147" s="188">
        <v>2.2879999999999998</v>
      </c>
      <c r="I147" s="189"/>
      <c r="J147" s="190">
        <f t="shared" si="10"/>
        <v>0</v>
      </c>
      <c r="K147" s="191"/>
      <c r="L147" s="36"/>
      <c r="M147" s="192" t="s">
        <v>1</v>
      </c>
      <c r="N147" s="193" t="s">
        <v>38</v>
      </c>
      <c r="O147" s="68"/>
      <c r="P147" s="194">
        <f t="shared" si="11"/>
        <v>0</v>
      </c>
      <c r="Q147" s="194">
        <v>0</v>
      </c>
      <c r="R147" s="194">
        <f t="shared" si="12"/>
        <v>0</v>
      </c>
      <c r="S147" s="194">
        <v>0</v>
      </c>
      <c r="T147" s="195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157</v>
      </c>
      <c r="AT147" s="196" t="s">
        <v>153</v>
      </c>
      <c r="AU147" s="196" t="s">
        <v>83</v>
      </c>
      <c r="AY147" s="14" t="s">
        <v>151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81</v>
      </c>
      <c r="BK147" s="197">
        <f t="shared" si="19"/>
        <v>0</v>
      </c>
      <c r="BL147" s="14" t="s">
        <v>157</v>
      </c>
      <c r="BM147" s="196" t="s">
        <v>210</v>
      </c>
    </row>
    <row r="148" spans="1:65" s="2" customFormat="1" ht="24.15" customHeight="1">
      <c r="A148" s="31"/>
      <c r="B148" s="32"/>
      <c r="C148" s="198" t="s">
        <v>223</v>
      </c>
      <c r="D148" s="198" t="s">
        <v>323</v>
      </c>
      <c r="E148" s="199" t="s">
        <v>1389</v>
      </c>
      <c r="F148" s="200" t="s">
        <v>1390</v>
      </c>
      <c r="G148" s="201" t="s">
        <v>287</v>
      </c>
      <c r="H148" s="202">
        <v>15</v>
      </c>
      <c r="I148" s="203"/>
      <c r="J148" s="204">
        <f t="shared" si="10"/>
        <v>0</v>
      </c>
      <c r="K148" s="205"/>
      <c r="L148" s="206"/>
      <c r="M148" s="207" t="s">
        <v>1</v>
      </c>
      <c r="N148" s="208" t="s">
        <v>38</v>
      </c>
      <c r="O148" s="68"/>
      <c r="P148" s="194">
        <f t="shared" si="11"/>
        <v>0</v>
      </c>
      <c r="Q148" s="194">
        <v>3.2500000000000001E-2</v>
      </c>
      <c r="R148" s="194">
        <f t="shared" si="12"/>
        <v>0.48750000000000004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181</v>
      </c>
      <c r="AT148" s="196" t="s">
        <v>323</v>
      </c>
      <c r="AU148" s="196" t="s">
        <v>83</v>
      </c>
      <c r="AY148" s="14" t="s">
        <v>151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81</v>
      </c>
      <c r="BK148" s="197">
        <f t="shared" si="19"/>
        <v>0</v>
      </c>
      <c r="BL148" s="14" t="s">
        <v>157</v>
      </c>
      <c r="BM148" s="196" t="s">
        <v>1391</v>
      </c>
    </row>
    <row r="149" spans="1:65" s="2" customFormat="1" ht="24.15" customHeight="1">
      <c r="A149" s="31"/>
      <c r="B149" s="32"/>
      <c r="C149" s="184" t="s">
        <v>227</v>
      </c>
      <c r="D149" s="184" t="s">
        <v>153</v>
      </c>
      <c r="E149" s="185" t="s">
        <v>1392</v>
      </c>
      <c r="F149" s="186" t="s">
        <v>1393</v>
      </c>
      <c r="G149" s="187" t="s">
        <v>248</v>
      </c>
      <c r="H149" s="188">
        <v>2.2879999999999998</v>
      </c>
      <c r="I149" s="189"/>
      <c r="J149" s="190">
        <f t="shared" si="10"/>
        <v>0</v>
      </c>
      <c r="K149" s="191"/>
      <c r="L149" s="36"/>
      <c r="M149" s="192" t="s">
        <v>1</v>
      </c>
      <c r="N149" s="193" t="s">
        <v>38</v>
      </c>
      <c r="O149" s="68"/>
      <c r="P149" s="194">
        <f t="shared" si="11"/>
        <v>0</v>
      </c>
      <c r="Q149" s="194">
        <v>0</v>
      </c>
      <c r="R149" s="194">
        <f t="shared" si="12"/>
        <v>0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157</v>
      </c>
      <c r="AT149" s="196" t="s">
        <v>153</v>
      </c>
      <c r="AU149" s="196" t="s">
        <v>83</v>
      </c>
      <c r="AY149" s="14" t="s">
        <v>151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81</v>
      </c>
      <c r="BK149" s="197">
        <f t="shared" si="19"/>
        <v>0</v>
      </c>
      <c r="BL149" s="14" t="s">
        <v>157</v>
      </c>
      <c r="BM149" s="196" t="s">
        <v>218</v>
      </c>
    </row>
    <row r="150" spans="1:65" s="2" customFormat="1" ht="24.15" customHeight="1">
      <c r="A150" s="31"/>
      <c r="B150" s="32"/>
      <c r="C150" s="198" t="s">
        <v>231</v>
      </c>
      <c r="D150" s="198" t="s">
        <v>323</v>
      </c>
      <c r="E150" s="199" t="s">
        <v>1394</v>
      </c>
      <c r="F150" s="200" t="s">
        <v>1395</v>
      </c>
      <c r="G150" s="201" t="s">
        <v>287</v>
      </c>
      <c r="H150" s="202">
        <v>15</v>
      </c>
      <c r="I150" s="203"/>
      <c r="J150" s="204">
        <f t="shared" si="10"/>
        <v>0</v>
      </c>
      <c r="K150" s="205"/>
      <c r="L150" s="206"/>
      <c r="M150" s="207" t="s">
        <v>1</v>
      </c>
      <c r="N150" s="208" t="s">
        <v>38</v>
      </c>
      <c r="O150" s="68"/>
      <c r="P150" s="194">
        <f t="shared" si="11"/>
        <v>0</v>
      </c>
      <c r="Q150" s="194">
        <v>6.3E-2</v>
      </c>
      <c r="R150" s="194">
        <f t="shared" si="12"/>
        <v>0.94500000000000006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181</v>
      </c>
      <c r="AT150" s="196" t="s">
        <v>323</v>
      </c>
      <c r="AU150" s="196" t="s">
        <v>83</v>
      </c>
      <c r="AY150" s="14" t="s">
        <v>151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81</v>
      </c>
      <c r="BK150" s="197">
        <f t="shared" si="19"/>
        <v>0</v>
      </c>
      <c r="BL150" s="14" t="s">
        <v>157</v>
      </c>
      <c r="BM150" s="196" t="s">
        <v>1396</v>
      </c>
    </row>
    <row r="151" spans="1:65" s="2" customFormat="1" ht="24.15" customHeight="1">
      <c r="A151" s="31"/>
      <c r="B151" s="32"/>
      <c r="C151" s="184" t="s">
        <v>7</v>
      </c>
      <c r="D151" s="184" t="s">
        <v>153</v>
      </c>
      <c r="E151" s="185" t="s">
        <v>1397</v>
      </c>
      <c r="F151" s="186" t="s">
        <v>1398</v>
      </c>
      <c r="G151" s="187" t="s">
        <v>248</v>
      </c>
      <c r="H151" s="188">
        <v>3.2759999999999998</v>
      </c>
      <c r="I151" s="189"/>
      <c r="J151" s="190">
        <f t="shared" si="10"/>
        <v>0</v>
      </c>
      <c r="K151" s="191"/>
      <c r="L151" s="36"/>
      <c r="M151" s="192" t="s">
        <v>1</v>
      </c>
      <c r="N151" s="193" t="s">
        <v>38</v>
      </c>
      <c r="O151" s="68"/>
      <c r="P151" s="194">
        <f t="shared" si="11"/>
        <v>0</v>
      </c>
      <c r="Q151" s="194">
        <v>0</v>
      </c>
      <c r="R151" s="194">
        <f t="shared" si="12"/>
        <v>0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157</v>
      </c>
      <c r="AT151" s="196" t="s">
        <v>153</v>
      </c>
      <c r="AU151" s="196" t="s">
        <v>83</v>
      </c>
      <c r="AY151" s="14" t="s">
        <v>151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81</v>
      </c>
      <c r="BK151" s="197">
        <f t="shared" si="19"/>
        <v>0</v>
      </c>
      <c r="BL151" s="14" t="s">
        <v>157</v>
      </c>
      <c r="BM151" s="196" t="s">
        <v>226</v>
      </c>
    </row>
    <row r="152" spans="1:65" s="2" customFormat="1" ht="16.5" customHeight="1">
      <c r="A152" s="31"/>
      <c r="B152" s="32"/>
      <c r="C152" s="184" t="s">
        <v>176</v>
      </c>
      <c r="D152" s="184" t="s">
        <v>153</v>
      </c>
      <c r="E152" s="185" t="s">
        <v>802</v>
      </c>
      <c r="F152" s="186" t="s">
        <v>1399</v>
      </c>
      <c r="G152" s="187" t="s">
        <v>248</v>
      </c>
      <c r="H152" s="188">
        <v>3.2759999999999998</v>
      </c>
      <c r="I152" s="189"/>
      <c r="J152" s="190">
        <f t="shared" si="10"/>
        <v>0</v>
      </c>
      <c r="K152" s="191"/>
      <c r="L152" s="36"/>
      <c r="M152" s="192" t="s">
        <v>1</v>
      </c>
      <c r="N152" s="193" t="s">
        <v>38</v>
      </c>
      <c r="O152" s="68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157</v>
      </c>
      <c r="AT152" s="196" t="s">
        <v>153</v>
      </c>
      <c r="AU152" s="196" t="s">
        <v>83</v>
      </c>
      <c r="AY152" s="14" t="s">
        <v>151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81</v>
      </c>
      <c r="BK152" s="197">
        <f t="shared" si="19"/>
        <v>0</v>
      </c>
      <c r="BL152" s="14" t="s">
        <v>157</v>
      </c>
      <c r="BM152" s="196" t="s">
        <v>338</v>
      </c>
    </row>
    <row r="153" spans="1:65" s="2" customFormat="1" ht="24.15" customHeight="1">
      <c r="A153" s="31"/>
      <c r="B153" s="32"/>
      <c r="C153" s="184" t="s">
        <v>241</v>
      </c>
      <c r="D153" s="184" t="s">
        <v>153</v>
      </c>
      <c r="E153" s="185" t="s">
        <v>1400</v>
      </c>
      <c r="F153" s="186" t="s">
        <v>1401</v>
      </c>
      <c r="G153" s="187" t="s">
        <v>192</v>
      </c>
      <c r="H153" s="188">
        <v>36.445</v>
      </c>
      <c r="I153" s="189"/>
      <c r="J153" s="190">
        <f t="shared" si="10"/>
        <v>0</v>
      </c>
      <c r="K153" s="191"/>
      <c r="L153" s="36"/>
      <c r="M153" s="192" t="s">
        <v>1</v>
      </c>
      <c r="N153" s="193" t="s">
        <v>38</v>
      </c>
      <c r="O153" s="68"/>
      <c r="P153" s="194">
        <f t="shared" si="11"/>
        <v>0</v>
      </c>
      <c r="Q153" s="194">
        <v>0</v>
      </c>
      <c r="R153" s="194">
        <f t="shared" si="12"/>
        <v>0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157</v>
      </c>
      <c r="AT153" s="196" t="s">
        <v>153</v>
      </c>
      <c r="AU153" s="196" t="s">
        <v>83</v>
      </c>
      <c r="AY153" s="14" t="s">
        <v>151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81</v>
      </c>
      <c r="BK153" s="197">
        <f t="shared" si="19"/>
        <v>0</v>
      </c>
      <c r="BL153" s="14" t="s">
        <v>157</v>
      </c>
      <c r="BM153" s="196" t="s">
        <v>347</v>
      </c>
    </row>
    <row r="154" spans="1:65" s="12" customFormat="1" ht="22.8" customHeight="1">
      <c r="B154" s="168"/>
      <c r="C154" s="169"/>
      <c r="D154" s="170" t="s">
        <v>72</v>
      </c>
      <c r="E154" s="182" t="s">
        <v>162</v>
      </c>
      <c r="F154" s="182" t="s">
        <v>245</v>
      </c>
      <c r="G154" s="169"/>
      <c r="H154" s="169"/>
      <c r="I154" s="172"/>
      <c r="J154" s="183">
        <f>BK154</f>
        <v>0</v>
      </c>
      <c r="K154" s="169"/>
      <c r="L154" s="174"/>
      <c r="M154" s="175"/>
      <c r="N154" s="176"/>
      <c r="O154" s="176"/>
      <c r="P154" s="177">
        <f>SUM(P155:P163)</f>
        <v>0</v>
      </c>
      <c r="Q154" s="176"/>
      <c r="R154" s="177">
        <f>SUM(R155:R163)</f>
        <v>1.457808</v>
      </c>
      <c r="S154" s="176"/>
      <c r="T154" s="178">
        <f>SUM(T155:T163)</f>
        <v>0</v>
      </c>
      <c r="AR154" s="179" t="s">
        <v>81</v>
      </c>
      <c r="AT154" s="180" t="s">
        <v>72</v>
      </c>
      <c r="AU154" s="180" t="s">
        <v>81</v>
      </c>
      <c r="AY154" s="179" t="s">
        <v>151</v>
      </c>
      <c r="BK154" s="181">
        <f>SUM(BK155:BK163)</f>
        <v>0</v>
      </c>
    </row>
    <row r="155" spans="1:65" s="2" customFormat="1" ht="16.5" customHeight="1">
      <c r="A155" s="31"/>
      <c r="B155" s="32"/>
      <c r="C155" s="184" t="s">
        <v>180</v>
      </c>
      <c r="D155" s="184" t="s">
        <v>153</v>
      </c>
      <c r="E155" s="185" t="s">
        <v>1402</v>
      </c>
      <c r="F155" s="186" t="s">
        <v>1403</v>
      </c>
      <c r="G155" s="187" t="s">
        <v>197</v>
      </c>
      <c r="H155" s="188">
        <v>6.7549999999999999</v>
      </c>
      <c r="I155" s="189"/>
      <c r="J155" s="190">
        <f t="shared" ref="J155:J163" si="20">ROUND(I155*H155,2)</f>
        <v>0</v>
      </c>
      <c r="K155" s="191"/>
      <c r="L155" s="36"/>
      <c r="M155" s="192" t="s">
        <v>1</v>
      </c>
      <c r="N155" s="193" t="s">
        <v>38</v>
      </c>
      <c r="O155" s="68"/>
      <c r="P155" s="194">
        <f t="shared" ref="P155:P163" si="21">O155*H155</f>
        <v>0</v>
      </c>
      <c r="Q155" s="194">
        <v>0</v>
      </c>
      <c r="R155" s="194">
        <f t="shared" ref="R155:R163" si="22">Q155*H155</f>
        <v>0</v>
      </c>
      <c r="S155" s="194">
        <v>0</v>
      </c>
      <c r="T155" s="195">
        <f t="shared" ref="T155:T163" si="2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157</v>
      </c>
      <c r="AT155" s="196" t="s">
        <v>153</v>
      </c>
      <c r="AU155" s="196" t="s">
        <v>83</v>
      </c>
      <c r="AY155" s="14" t="s">
        <v>151</v>
      </c>
      <c r="BE155" s="197">
        <f t="shared" ref="BE155:BE163" si="24">IF(N155="základní",J155,0)</f>
        <v>0</v>
      </c>
      <c r="BF155" s="197">
        <f t="shared" ref="BF155:BF163" si="25">IF(N155="snížená",J155,0)</f>
        <v>0</v>
      </c>
      <c r="BG155" s="197">
        <f t="shared" ref="BG155:BG163" si="26">IF(N155="zákl. přenesená",J155,0)</f>
        <v>0</v>
      </c>
      <c r="BH155" s="197">
        <f t="shared" ref="BH155:BH163" si="27">IF(N155="sníž. přenesená",J155,0)</f>
        <v>0</v>
      </c>
      <c r="BI155" s="197">
        <f t="shared" ref="BI155:BI163" si="28">IF(N155="nulová",J155,0)</f>
        <v>0</v>
      </c>
      <c r="BJ155" s="14" t="s">
        <v>81</v>
      </c>
      <c r="BK155" s="197">
        <f t="shared" ref="BK155:BK163" si="29">ROUND(I155*H155,2)</f>
        <v>0</v>
      </c>
      <c r="BL155" s="14" t="s">
        <v>157</v>
      </c>
      <c r="BM155" s="196" t="s">
        <v>355</v>
      </c>
    </row>
    <row r="156" spans="1:65" s="2" customFormat="1" ht="16.5" customHeight="1">
      <c r="A156" s="31"/>
      <c r="B156" s="32"/>
      <c r="C156" s="184" t="s">
        <v>250</v>
      </c>
      <c r="D156" s="184" t="s">
        <v>153</v>
      </c>
      <c r="E156" s="185" t="s">
        <v>1368</v>
      </c>
      <c r="F156" s="186" t="s">
        <v>1369</v>
      </c>
      <c r="G156" s="187" t="s">
        <v>197</v>
      </c>
      <c r="H156" s="188">
        <v>6.7549999999999999</v>
      </c>
      <c r="I156" s="189"/>
      <c r="J156" s="190">
        <f t="shared" si="20"/>
        <v>0</v>
      </c>
      <c r="K156" s="191"/>
      <c r="L156" s="36"/>
      <c r="M156" s="192" t="s">
        <v>1</v>
      </c>
      <c r="N156" s="193" t="s">
        <v>38</v>
      </c>
      <c r="O156" s="68"/>
      <c r="P156" s="194">
        <f t="shared" si="21"/>
        <v>0</v>
      </c>
      <c r="Q156" s="194">
        <v>0</v>
      </c>
      <c r="R156" s="194">
        <f t="shared" si="22"/>
        <v>0</v>
      </c>
      <c r="S156" s="194">
        <v>0</v>
      </c>
      <c r="T156" s="195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157</v>
      </c>
      <c r="AT156" s="196" t="s">
        <v>153</v>
      </c>
      <c r="AU156" s="196" t="s">
        <v>83</v>
      </c>
      <c r="AY156" s="14" t="s">
        <v>151</v>
      </c>
      <c r="BE156" s="197">
        <f t="shared" si="24"/>
        <v>0</v>
      </c>
      <c r="BF156" s="197">
        <f t="shared" si="25"/>
        <v>0</v>
      </c>
      <c r="BG156" s="197">
        <f t="shared" si="26"/>
        <v>0</v>
      </c>
      <c r="BH156" s="197">
        <f t="shared" si="27"/>
        <v>0</v>
      </c>
      <c r="BI156" s="197">
        <f t="shared" si="28"/>
        <v>0</v>
      </c>
      <c r="BJ156" s="14" t="s">
        <v>81</v>
      </c>
      <c r="BK156" s="197">
        <f t="shared" si="29"/>
        <v>0</v>
      </c>
      <c r="BL156" s="14" t="s">
        <v>157</v>
      </c>
      <c r="BM156" s="196" t="s">
        <v>244</v>
      </c>
    </row>
    <row r="157" spans="1:65" s="2" customFormat="1" ht="24.15" customHeight="1">
      <c r="A157" s="31"/>
      <c r="B157" s="32"/>
      <c r="C157" s="184" t="s">
        <v>254</v>
      </c>
      <c r="D157" s="184" t="s">
        <v>153</v>
      </c>
      <c r="E157" s="185" t="s">
        <v>1404</v>
      </c>
      <c r="F157" s="186" t="s">
        <v>1405</v>
      </c>
      <c r="G157" s="187" t="s">
        <v>197</v>
      </c>
      <c r="H157" s="188">
        <v>6.7549999999999999</v>
      </c>
      <c r="I157" s="189"/>
      <c r="J157" s="190">
        <f t="shared" si="20"/>
        <v>0</v>
      </c>
      <c r="K157" s="191"/>
      <c r="L157" s="36"/>
      <c r="M157" s="192" t="s">
        <v>1</v>
      </c>
      <c r="N157" s="193" t="s">
        <v>38</v>
      </c>
      <c r="O157" s="68"/>
      <c r="P157" s="194">
        <f t="shared" si="21"/>
        <v>0</v>
      </c>
      <c r="Q157" s="194">
        <v>0</v>
      </c>
      <c r="R157" s="194">
        <f t="shared" si="22"/>
        <v>0</v>
      </c>
      <c r="S157" s="194">
        <v>0</v>
      </c>
      <c r="T157" s="195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157</v>
      </c>
      <c r="AT157" s="196" t="s">
        <v>153</v>
      </c>
      <c r="AU157" s="196" t="s">
        <v>83</v>
      </c>
      <c r="AY157" s="14" t="s">
        <v>151</v>
      </c>
      <c r="BE157" s="197">
        <f t="shared" si="24"/>
        <v>0</v>
      </c>
      <c r="BF157" s="197">
        <f t="shared" si="25"/>
        <v>0</v>
      </c>
      <c r="BG157" s="197">
        <f t="shared" si="26"/>
        <v>0</v>
      </c>
      <c r="BH157" s="197">
        <f t="shared" si="27"/>
        <v>0</v>
      </c>
      <c r="BI157" s="197">
        <f t="shared" si="28"/>
        <v>0</v>
      </c>
      <c r="BJ157" s="14" t="s">
        <v>81</v>
      </c>
      <c r="BK157" s="197">
        <f t="shared" si="29"/>
        <v>0</v>
      </c>
      <c r="BL157" s="14" t="s">
        <v>157</v>
      </c>
      <c r="BM157" s="196" t="s">
        <v>370</v>
      </c>
    </row>
    <row r="158" spans="1:65" s="2" customFormat="1" ht="16.5" customHeight="1">
      <c r="A158" s="31"/>
      <c r="B158" s="32"/>
      <c r="C158" s="198" t="s">
        <v>258</v>
      </c>
      <c r="D158" s="198" t="s">
        <v>323</v>
      </c>
      <c r="E158" s="199" t="s">
        <v>1374</v>
      </c>
      <c r="F158" s="200" t="s">
        <v>1375</v>
      </c>
      <c r="G158" s="201" t="s">
        <v>197</v>
      </c>
      <c r="H158" s="202">
        <v>6.8220000000000001</v>
      </c>
      <c r="I158" s="203"/>
      <c r="J158" s="204">
        <f t="shared" si="20"/>
        <v>0</v>
      </c>
      <c r="K158" s="205"/>
      <c r="L158" s="206"/>
      <c r="M158" s="207" t="s">
        <v>1</v>
      </c>
      <c r="N158" s="208" t="s">
        <v>38</v>
      </c>
      <c r="O158" s="68"/>
      <c r="P158" s="194">
        <f t="shared" si="21"/>
        <v>0</v>
      </c>
      <c r="Q158" s="194">
        <v>0.152</v>
      </c>
      <c r="R158" s="194">
        <f t="shared" si="22"/>
        <v>1.0369440000000001</v>
      </c>
      <c r="S158" s="194">
        <v>0</v>
      </c>
      <c r="T158" s="195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181</v>
      </c>
      <c r="AT158" s="196" t="s">
        <v>323</v>
      </c>
      <c r="AU158" s="196" t="s">
        <v>83</v>
      </c>
      <c r="AY158" s="14" t="s">
        <v>151</v>
      </c>
      <c r="BE158" s="197">
        <f t="shared" si="24"/>
        <v>0</v>
      </c>
      <c r="BF158" s="197">
        <f t="shared" si="25"/>
        <v>0</v>
      </c>
      <c r="BG158" s="197">
        <f t="shared" si="26"/>
        <v>0</v>
      </c>
      <c r="BH158" s="197">
        <f t="shared" si="27"/>
        <v>0</v>
      </c>
      <c r="BI158" s="197">
        <f t="shared" si="28"/>
        <v>0</v>
      </c>
      <c r="BJ158" s="14" t="s">
        <v>81</v>
      </c>
      <c r="BK158" s="197">
        <f t="shared" si="29"/>
        <v>0</v>
      </c>
      <c r="BL158" s="14" t="s">
        <v>157</v>
      </c>
      <c r="BM158" s="196" t="s">
        <v>1406</v>
      </c>
    </row>
    <row r="159" spans="1:65" s="2" customFormat="1" ht="33" customHeight="1">
      <c r="A159" s="31"/>
      <c r="B159" s="32"/>
      <c r="C159" s="184" t="s">
        <v>262</v>
      </c>
      <c r="D159" s="184" t="s">
        <v>153</v>
      </c>
      <c r="E159" s="185" t="s">
        <v>1377</v>
      </c>
      <c r="F159" s="186" t="s">
        <v>1378</v>
      </c>
      <c r="G159" s="187" t="s">
        <v>248</v>
      </c>
      <c r="H159" s="188">
        <v>2.7559999999999998</v>
      </c>
      <c r="I159" s="189"/>
      <c r="J159" s="190">
        <f t="shared" si="20"/>
        <v>0</v>
      </c>
      <c r="K159" s="191"/>
      <c r="L159" s="36"/>
      <c r="M159" s="192" t="s">
        <v>1</v>
      </c>
      <c r="N159" s="193" t="s">
        <v>38</v>
      </c>
      <c r="O159" s="68"/>
      <c r="P159" s="194">
        <f t="shared" si="21"/>
        <v>0</v>
      </c>
      <c r="Q159" s="194">
        <v>0</v>
      </c>
      <c r="R159" s="194">
        <f t="shared" si="22"/>
        <v>0</v>
      </c>
      <c r="S159" s="194">
        <v>0</v>
      </c>
      <c r="T159" s="195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157</v>
      </c>
      <c r="AT159" s="196" t="s">
        <v>153</v>
      </c>
      <c r="AU159" s="196" t="s">
        <v>83</v>
      </c>
      <c r="AY159" s="14" t="s">
        <v>151</v>
      </c>
      <c r="BE159" s="197">
        <f t="shared" si="24"/>
        <v>0</v>
      </c>
      <c r="BF159" s="197">
        <f t="shared" si="25"/>
        <v>0</v>
      </c>
      <c r="BG159" s="197">
        <f t="shared" si="26"/>
        <v>0</v>
      </c>
      <c r="BH159" s="197">
        <f t="shared" si="27"/>
        <v>0</v>
      </c>
      <c r="BI159" s="197">
        <f t="shared" si="28"/>
        <v>0</v>
      </c>
      <c r="BJ159" s="14" t="s">
        <v>81</v>
      </c>
      <c r="BK159" s="197">
        <f t="shared" si="29"/>
        <v>0</v>
      </c>
      <c r="BL159" s="14" t="s">
        <v>157</v>
      </c>
      <c r="BM159" s="196" t="s">
        <v>384</v>
      </c>
    </row>
    <row r="160" spans="1:65" s="2" customFormat="1" ht="16.5" customHeight="1">
      <c r="A160" s="31"/>
      <c r="B160" s="32"/>
      <c r="C160" s="198" t="s">
        <v>266</v>
      </c>
      <c r="D160" s="198" t="s">
        <v>323</v>
      </c>
      <c r="E160" s="199" t="s">
        <v>1379</v>
      </c>
      <c r="F160" s="200" t="s">
        <v>1380</v>
      </c>
      <c r="G160" s="201" t="s">
        <v>248</v>
      </c>
      <c r="H160" s="202">
        <v>2.7839999999999998</v>
      </c>
      <c r="I160" s="203"/>
      <c r="J160" s="204">
        <f t="shared" si="20"/>
        <v>0</v>
      </c>
      <c r="K160" s="205"/>
      <c r="L160" s="206"/>
      <c r="M160" s="207" t="s">
        <v>1</v>
      </c>
      <c r="N160" s="208" t="s">
        <v>38</v>
      </c>
      <c r="O160" s="68"/>
      <c r="P160" s="194">
        <f t="shared" si="21"/>
        <v>0</v>
      </c>
      <c r="Q160" s="194">
        <v>8.1000000000000003E-2</v>
      </c>
      <c r="R160" s="194">
        <f t="shared" si="22"/>
        <v>0.22550399999999998</v>
      </c>
      <c r="S160" s="194">
        <v>0</v>
      </c>
      <c r="T160" s="195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181</v>
      </c>
      <c r="AT160" s="196" t="s">
        <v>323</v>
      </c>
      <c r="AU160" s="196" t="s">
        <v>83</v>
      </c>
      <c r="AY160" s="14" t="s">
        <v>151</v>
      </c>
      <c r="BE160" s="197">
        <f t="shared" si="24"/>
        <v>0</v>
      </c>
      <c r="BF160" s="197">
        <f t="shared" si="25"/>
        <v>0</v>
      </c>
      <c r="BG160" s="197">
        <f t="shared" si="26"/>
        <v>0</v>
      </c>
      <c r="BH160" s="197">
        <f t="shared" si="27"/>
        <v>0</v>
      </c>
      <c r="BI160" s="197">
        <f t="shared" si="28"/>
        <v>0</v>
      </c>
      <c r="BJ160" s="14" t="s">
        <v>81</v>
      </c>
      <c r="BK160" s="197">
        <f t="shared" si="29"/>
        <v>0</v>
      </c>
      <c r="BL160" s="14" t="s">
        <v>157</v>
      </c>
      <c r="BM160" s="196" t="s">
        <v>1407</v>
      </c>
    </row>
    <row r="161" spans="1:65" s="2" customFormat="1" ht="33" customHeight="1">
      <c r="A161" s="31"/>
      <c r="B161" s="32"/>
      <c r="C161" s="184" t="s">
        <v>270</v>
      </c>
      <c r="D161" s="184" t="s">
        <v>153</v>
      </c>
      <c r="E161" s="185" t="s">
        <v>1382</v>
      </c>
      <c r="F161" s="186" t="s">
        <v>1383</v>
      </c>
      <c r="G161" s="187" t="s">
        <v>248</v>
      </c>
      <c r="H161" s="188">
        <v>4.03</v>
      </c>
      <c r="I161" s="189"/>
      <c r="J161" s="190">
        <f t="shared" si="20"/>
        <v>0</v>
      </c>
      <c r="K161" s="191"/>
      <c r="L161" s="36"/>
      <c r="M161" s="192" t="s">
        <v>1</v>
      </c>
      <c r="N161" s="193" t="s">
        <v>38</v>
      </c>
      <c r="O161" s="68"/>
      <c r="P161" s="194">
        <f t="shared" si="21"/>
        <v>0</v>
      </c>
      <c r="Q161" s="194">
        <v>0</v>
      </c>
      <c r="R161" s="194">
        <f t="shared" si="22"/>
        <v>0</v>
      </c>
      <c r="S161" s="194">
        <v>0</v>
      </c>
      <c r="T161" s="195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157</v>
      </c>
      <c r="AT161" s="196" t="s">
        <v>153</v>
      </c>
      <c r="AU161" s="196" t="s">
        <v>83</v>
      </c>
      <c r="AY161" s="14" t="s">
        <v>151</v>
      </c>
      <c r="BE161" s="197">
        <f t="shared" si="24"/>
        <v>0</v>
      </c>
      <c r="BF161" s="197">
        <f t="shared" si="25"/>
        <v>0</v>
      </c>
      <c r="BG161" s="197">
        <f t="shared" si="26"/>
        <v>0</v>
      </c>
      <c r="BH161" s="197">
        <f t="shared" si="27"/>
        <v>0</v>
      </c>
      <c r="BI161" s="197">
        <f t="shared" si="28"/>
        <v>0</v>
      </c>
      <c r="BJ161" s="14" t="s">
        <v>81</v>
      </c>
      <c r="BK161" s="197">
        <f t="shared" si="29"/>
        <v>0</v>
      </c>
      <c r="BL161" s="14" t="s">
        <v>157</v>
      </c>
      <c r="BM161" s="196" t="s">
        <v>400</v>
      </c>
    </row>
    <row r="162" spans="1:65" s="2" customFormat="1" ht="16.5" customHeight="1">
      <c r="A162" s="31"/>
      <c r="B162" s="32"/>
      <c r="C162" s="198" t="s">
        <v>274</v>
      </c>
      <c r="D162" s="198" t="s">
        <v>323</v>
      </c>
      <c r="E162" s="199" t="s">
        <v>1384</v>
      </c>
      <c r="F162" s="200" t="s">
        <v>1385</v>
      </c>
      <c r="G162" s="201" t="s">
        <v>248</v>
      </c>
      <c r="H162" s="202">
        <v>4.07</v>
      </c>
      <c r="I162" s="203"/>
      <c r="J162" s="204">
        <f t="shared" si="20"/>
        <v>0</v>
      </c>
      <c r="K162" s="205"/>
      <c r="L162" s="206"/>
      <c r="M162" s="207" t="s">
        <v>1</v>
      </c>
      <c r="N162" s="208" t="s">
        <v>38</v>
      </c>
      <c r="O162" s="68"/>
      <c r="P162" s="194">
        <f t="shared" si="21"/>
        <v>0</v>
      </c>
      <c r="Q162" s="194">
        <v>4.8000000000000001E-2</v>
      </c>
      <c r="R162" s="194">
        <f t="shared" si="22"/>
        <v>0.19536000000000001</v>
      </c>
      <c r="S162" s="194">
        <v>0</v>
      </c>
      <c r="T162" s="195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181</v>
      </c>
      <c r="AT162" s="196" t="s">
        <v>323</v>
      </c>
      <c r="AU162" s="196" t="s">
        <v>83</v>
      </c>
      <c r="AY162" s="14" t="s">
        <v>151</v>
      </c>
      <c r="BE162" s="197">
        <f t="shared" si="24"/>
        <v>0</v>
      </c>
      <c r="BF162" s="197">
        <f t="shared" si="25"/>
        <v>0</v>
      </c>
      <c r="BG162" s="197">
        <f t="shared" si="26"/>
        <v>0</v>
      </c>
      <c r="BH162" s="197">
        <f t="shared" si="27"/>
        <v>0</v>
      </c>
      <c r="BI162" s="197">
        <f t="shared" si="28"/>
        <v>0</v>
      </c>
      <c r="BJ162" s="14" t="s">
        <v>81</v>
      </c>
      <c r="BK162" s="197">
        <f t="shared" si="29"/>
        <v>0</v>
      </c>
      <c r="BL162" s="14" t="s">
        <v>157</v>
      </c>
      <c r="BM162" s="196" t="s">
        <v>1408</v>
      </c>
    </row>
    <row r="163" spans="1:65" s="2" customFormat="1" ht="24.15" customHeight="1">
      <c r="A163" s="31"/>
      <c r="B163" s="32"/>
      <c r="C163" s="184" t="s">
        <v>198</v>
      </c>
      <c r="D163" s="184" t="s">
        <v>153</v>
      </c>
      <c r="E163" s="185" t="s">
        <v>1400</v>
      </c>
      <c r="F163" s="186" t="s">
        <v>1401</v>
      </c>
      <c r="G163" s="187" t="s">
        <v>192</v>
      </c>
      <c r="H163" s="188">
        <v>3.1549999999999998</v>
      </c>
      <c r="I163" s="189"/>
      <c r="J163" s="190">
        <f t="shared" si="20"/>
        <v>0</v>
      </c>
      <c r="K163" s="191"/>
      <c r="L163" s="36"/>
      <c r="M163" s="192" t="s">
        <v>1</v>
      </c>
      <c r="N163" s="193" t="s">
        <v>38</v>
      </c>
      <c r="O163" s="68"/>
      <c r="P163" s="194">
        <f t="shared" si="21"/>
        <v>0</v>
      </c>
      <c r="Q163" s="194">
        <v>0</v>
      </c>
      <c r="R163" s="194">
        <f t="shared" si="22"/>
        <v>0</v>
      </c>
      <c r="S163" s="194">
        <v>0</v>
      </c>
      <c r="T163" s="195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157</v>
      </c>
      <c r="AT163" s="196" t="s">
        <v>153</v>
      </c>
      <c r="AU163" s="196" t="s">
        <v>83</v>
      </c>
      <c r="AY163" s="14" t="s">
        <v>151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4" t="s">
        <v>81</v>
      </c>
      <c r="BK163" s="197">
        <f t="shared" si="29"/>
        <v>0</v>
      </c>
      <c r="BL163" s="14" t="s">
        <v>157</v>
      </c>
      <c r="BM163" s="196" t="s">
        <v>416</v>
      </c>
    </row>
    <row r="164" spans="1:65" s="12" customFormat="1" ht="22.8" customHeight="1">
      <c r="B164" s="168"/>
      <c r="C164" s="169"/>
      <c r="D164" s="170" t="s">
        <v>72</v>
      </c>
      <c r="E164" s="182" t="s">
        <v>157</v>
      </c>
      <c r="F164" s="182" t="s">
        <v>1409</v>
      </c>
      <c r="G164" s="169"/>
      <c r="H164" s="169"/>
      <c r="I164" s="172"/>
      <c r="J164" s="183">
        <f>BK164</f>
        <v>0</v>
      </c>
      <c r="K164" s="169"/>
      <c r="L164" s="174"/>
      <c r="M164" s="175"/>
      <c r="N164" s="176"/>
      <c r="O164" s="176"/>
      <c r="P164" s="177">
        <f>SUM(P165:P176)</f>
        <v>0</v>
      </c>
      <c r="Q164" s="176"/>
      <c r="R164" s="177">
        <f>SUM(R165:R176)</f>
        <v>3.6642459999999999</v>
      </c>
      <c r="S164" s="176"/>
      <c r="T164" s="178">
        <f>SUM(T165:T176)</f>
        <v>0</v>
      </c>
      <c r="AR164" s="179" t="s">
        <v>81</v>
      </c>
      <c r="AT164" s="180" t="s">
        <v>72</v>
      </c>
      <c r="AU164" s="180" t="s">
        <v>81</v>
      </c>
      <c r="AY164" s="179" t="s">
        <v>151</v>
      </c>
      <c r="BK164" s="181">
        <f>SUM(BK165:BK176)</f>
        <v>0</v>
      </c>
    </row>
    <row r="165" spans="1:65" s="2" customFormat="1" ht="16.5" customHeight="1">
      <c r="A165" s="31"/>
      <c r="B165" s="32"/>
      <c r="C165" s="184" t="s">
        <v>281</v>
      </c>
      <c r="D165" s="184" t="s">
        <v>153</v>
      </c>
      <c r="E165" s="185" t="s">
        <v>1410</v>
      </c>
      <c r="F165" s="186" t="s">
        <v>1411</v>
      </c>
      <c r="G165" s="187" t="s">
        <v>197</v>
      </c>
      <c r="H165" s="188">
        <v>81.197999999999993</v>
      </c>
      <c r="I165" s="189"/>
      <c r="J165" s="190">
        <f t="shared" ref="J165:J176" si="30">ROUND(I165*H165,2)</f>
        <v>0</v>
      </c>
      <c r="K165" s="191"/>
      <c r="L165" s="36"/>
      <c r="M165" s="192" t="s">
        <v>1</v>
      </c>
      <c r="N165" s="193" t="s">
        <v>38</v>
      </c>
      <c r="O165" s="68"/>
      <c r="P165" s="194">
        <f t="shared" ref="P165:P176" si="31">O165*H165</f>
        <v>0</v>
      </c>
      <c r="Q165" s="194">
        <v>0</v>
      </c>
      <c r="R165" s="194">
        <f t="shared" ref="R165:R176" si="32">Q165*H165</f>
        <v>0</v>
      </c>
      <c r="S165" s="194">
        <v>0</v>
      </c>
      <c r="T165" s="195">
        <f t="shared" ref="T165:T176" si="33"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157</v>
      </c>
      <c r="AT165" s="196" t="s">
        <v>153</v>
      </c>
      <c r="AU165" s="196" t="s">
        <v>83</v>
      </c>
      <c r="AY165" s="14" t="s">
        <v>151</v>
      </c>
      <c r="BE165" s="197">
        <f t="shared" ref="BE165:BE176" si="34">IF(N165="základní",J165,0)</f>
        <v>0</v>
      </c>
      <c r="BF165" s="197">
        <f t="shared" ref="BF165:BF176" si="35">IF(N165="snížená",J165,0)</f>
        <v>0</v>
      </c>
      <c r="BG165" s="197">
        <f t="shared" ref="BG165:BG176" si="36">IF(N165="zákl. přenesená",J165,0)</f>
        <v>0</v>
      </c>
      <c r="BH165" s="197">
        <f t="shared" ref="BH165:BH176" si="37">IF(N165="sníž. přenesená",J165,0)</f>
        <v>0</v>
      </c>
      <c r="BI165" s="197">
        <f t="shared" ref="BI165:BI176" si="38">IF(N165="nulová",J165,0)</f>
        <v>0</v>
      </c>
      <c r="BJ165" s="14" t="s">
        <v>81</v>
      </c>
      <c r="BK165" s="197">
        <f t="shared" ref="BK165:BK176" si="39">ROUND(I165*H165,2)</f>
        <v>0</v>
      </c>
      <c r="BL165" s="14" t="s">
        <v>157</v>
      </c>
      <c r="BM165" s="196" t="s">
        <v>424</v>
      </c>
    </row>
    <row r="166" spans="1:65" s="2" customFormat="1" ht="16.5" customHeight="1">
      <c r="A166" s="31"/>
      <c r="B166" s="32"/>
      <c r="C166" s="184" t="s">
        <v>202</v>
      </c>
      <c r="D166" s="184" t="s">
        <v>153</v>
      </c>
      <c r="E166" s="185" t="s">
        <v>1368</v>
      </c>
      <c r="F166" s="186" t="s">
        <v>1369</v>
      </c>
      <c r="G166" s="187" t="s">
        <v>197</v>
      </c>
      <c r="H166" s="188">
        <v>81.197999999999993</v>
      </c>
      <c r="I166" s="189"/>
      <c r="J166" s="190">
        <f t="shared" si="30"/>
        <v>0</v>
      </c>
      <c r="K166" s="191"/>
      <c r="L166" s="36"/>
      <c r="M166" s="192" t="s">
        <v>1</v>
      </c>
      <c r="N166" s="193" t="s">
        <v>38</v>
      </c>
      <c r="O166" s="68"/>
      <c r="P166" s="194">
        <f t="shared" si="31"/>
        <v>0</v>
      </c>
      <c r="Q166" s="194">
        <v>0</v>
      </c>
      <c r="R166" s="194">
        <f t="shared" si="32"/>
        <v>0</v>
      </c>
      <c r="S166" s="194">
        <v>0</v>
      </c>
      <c r="T166" s="195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157</v>
      </c>
      <c r="AT166" s="196" t="s">
        <v>153</v>
      </c>
      <c r="AU166" s="196" t="s">
        <v>83</v>
      </c>
      <c r="AY166" s="14" t="s">
        <v>151</v>
      </c>
      <c r="BE166" s="197">
        <f t="shared" si="34"/>
        <v>0</v>
      </c>
      <c r="BF166" s="197">
        <f t="shared" si="35"/>
        <v>0</v>
      </c>
      <c r="BG166" s="197">
        <f t="shared" si="36"/>
        <v>0</v>
      </c>
      <c r="BH166" s="197">
        <f t="shared" si="37"/>
        <v>0</v>
      </c>
      <c r="BI166" s="197">
        <f t="shared" si="38"/>
        <v>0</v>
      </c>
      <c r="BJ166" s="14" t="s">
        <v>81</v>
      </c>
      <c r="BK166" s="197">
        <f t="shared" si="39"/>
        <v>0</v>
      </c>
      <c r="BL166" s="14" t="s">
        <v>157</v>
      </c>
      <c r="BM166" s="196" t="s">
        <v>433</v>
      </c>
    </row>
    <row r="167" spans="1:65" s="2" customFormat="1" ht="37.799999999999997" customHeight="1">
      <c r="A167" s="31"/>
      <c r="B167" s="32"/>
      <c r="C167" s="184" t="s">
        <v>289</v>
      </c>
      <c r="D167" s="184" t="s">
        <v>153</v>
      </c>
      <c r="E167" s="185" t="s">
        <v>1412</v>
      </c>
      <c r="F167" s="186" t="s">
        <v>1413</v>
      </c>
      <c r="G167" s="187" t="s">
        <v>197</v>
      </c>
      <c r="H167" s="188">
        <v>81.197999999999993</v>
      </c>
      <c r="I167" s="189"/>
      <c r="J167" s="190">
        <f t="shared" si="30"/>
        <v>0</v>
      </c>
      <c r="K167" s="191"/>
      <c r="L167" s="36"/>
      <c r="M167" s="192" t="s">
        <v>1</v>
      </c>
      <c r="N167" s="193" t="s">
        <v>38</v>
      </c>
      <c r="O167" s="68"/>
      <c r="P167" s="194">
        <f t="shared" si="31"/>
        <v>0</v>
      </c>
      <c r="Q167" s="194">
        <v>0</v>
      </c>
      <c r="R167" s="194">
        <f t="shared" si="32"/>
        <v>0</v>
      </c>
      <c r="S167" s="194">
        <v>0</v>
      </c>
      <c r="T167" s="195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157</v>
      </c>
      <c r="AT167" s="196" t="s">
        <v>153</v>
      </c>
      <c r="AU167" s="196" t="s">
        <v>83</v>
      </c>
      <c r="AY167" s="14" t="s">
        <v>151</v>
      </c>
      <c r="BE167" s="197">
        <f t="shared" si="34"/>
        <v>0</v>
      </c>
      <c r="BF167" s="197">
        <f t="shared" si="35"/>
        <v>0</v>
      </c>
      <c r="BG167" s="197">
        <f t="shared" si="36"/>
        <v>0</v>
      </c>
      <c r="BH167" s="197">
        <f t="shared" si="37"/>
        <v>0</v>
      </c>
      <c r="BI167" s="197">
        <f t="shared" si="38"/>
        <v>0</v>
      </c>
      <c r="BJ167" s="14" t="s">
        <v>81</v>
      </c>
      <c r="BK167" s="197">
        <f t="shared" si="39"/>
        <v>0</v>
      </c>
      <c r="BL167" s="14" t="s">
        <v>157</v>
      </c>
      <c r="BM167" s="196" t="s">
        <v>441</v>
      </c>
    </row>
    <row r="168" spans="1:65" s="2" customFormat="1" ht="24.15" customHeight="1">
      <c r="A168" s="31"/>
      <c r="B168" s="32"/>
      <c r="C168" s="198" t="s">
        <v>206</v>
      </c>
      <c r="D168" s="198" t="s">
        <v>323</v>
      </c>
      <c r="E168" s="199" t="s">
        <v>1414</v>
      </c>
      <c r="F168" s="200" t="s">
        <v>1415</v>
      </c>
      <c r="G168" s="201" t="s">
        <v>197</v>
      </c>
      <c r="H168" s="202">
        <v>82.01</v>
      </c>
      <c r="I168" s="203"/>
      <c r="J168" s="204">
        <f t="shared" si="30"/>
        <v>0</v>
      </c>
      <c r="K168" s="205"/>
      <c r="L168" s="206"/>
      <c r="M168" s="207" t="s">
        <v>1</v>
      </c>
      <c r="N168" s="208" t="s">
        <v>38</v>
      </c>
      <c r="O168" s="68"/>
      <c r="P168" s="194">
        <f t="shared" si="31"/>
        <v>0</v>
      </c>
      <c r="Q168" s="194">
        <v>5.5999999999999999E-3</v>
      </c>
      <c r="R168" s="194">
        <f t="shared" si="32"/>
        <v>0.459256</v>
      </c>
      <c r="S168" s="194">
        <v>0</v>
      </c>
      <c r="T168" s="195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181</v>
      </c>
      <c r="AT168" s="196" t="s">
        <v>323</v>
      </c>
      <c r="AU168" s="196" t="s">
        <v>83</v>
      </c>
      <c r="AY168" s="14" t="s">
        <v>151</v>
      </c>
      <c r="BE168" s="197">
        <f t="shared" si="34"/>
        <v>0</v>
      </c>
      <c r="BF168" s="197">
        <f t="shared" si="35"/>
        <v>0</v>
      </c>
      <c r="BG168" s="197">
        <f t="shared" si="36"/>
        <v>0</v>
      </c>
      <c r="BH168" s="197">
        <f t="shared" si="37"/>
        <v>0</v>
      </c>
      <c r="BI168" s="197">
        <f t="shared" si="38"/>
        <v>0</v>
      </c>
      <c r="BJ168" s="14" t="s">
        <v>81</v>
      </c>
      <c r="BK168" s="197">
        <f t="shared" si="39"/>
        <v>0</v>
      </c>
      <c r="BL168" s="14" t="s">
        <v>157</v>
      </c>
      <c r="BM168" s="196" t="s">
        <v>1416</v>
      </c>
    </row>
    <row r="169" spans="1:65" s="2" customFormat="1" ht="33" customHeight="1">
      <c r="A169" s="31"/>
      <c r="B169" s="32"/>
      <c r="C169" s="184" t="s">
        <v>296</v>
      </c>
      <c r="D169" s="184" t="s">
        <v>153</v>
      </c>
      <c r="E169" s="185" t="s">
        <v>1417</v>
      </c>
      <c r="F169" s="186" t="s">
        <v>1418</v>
      </c>
      <c r="G169" s="187" t="s">
        <v>197</v>
      </c>
      <c r="H169" s="188">
        <v>81.197999999999993</v>
      </c>
      <c r="I169" s="189"/>
      <c r="J169" s="190">
        <f t="shared" si="30"/>
        <v>0</v>
      </c>
      <c r="K169" s="191"/>
      <c r="L169" s="36"/>
      <c r="M169" s="192" t="s">
        <v>1</v>
      </c>
      <c r="N169" s="193" t="s">
        <v>38</v>
      </c>
      <c r="O169" s="68"/>
      <c r="P169" s="194">
        <f t="shared" si="31"/>
        <v>0</v>
      </c>
      <c r="Q169" s="194">
        <v>0</v>
      </c>
      <c r="R169" s="194">
        <f t="shared" si="32"/>
        <v>0</v>
      </c>
      <c r="S169" s="194">
        <v>0</v>
      </c>
      <c r="T169" s="195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157</v>
      </c>
      <c r="AT169" s="196" t="s">
        <v>153</v>
      </c>
      <c r="AU169" s="196" t="s">
        <v>83</v>
      </c>
      <c r="AY169" s="14" t="s">
        <v>151</v>
      </c>
      <c r="BE169" s="197">
        <f t="shared" si="34"/>
        <v>0</v>
      </c>
      <c r="BF169" s="197">
        <f t="shared" si="35"/>
        <v>0</v>
      </c>
      <c r="BG169" s="197">
        <f t="shared" si="36"/>
        <v>0</v>
      </c>
      <c r="BH169" s="197">
        <f t="shared" si="37"/>
        <v>0</v>
      </c>
      <c r="BI169" s="197">
        <f t="shared" si="38"/>
        <v>0</v>
      </c>
      <c r="BJ169" s="14" t="s">
        <v>81</v>
      </c>
      <c r="BK169" s="197">
        <f t="shared" si="39"/>
        <v>0</v>
      </c>
      <c r="BL169" s="14" t="s">
        <v>157</v>
      </c>
      <c r="BM169" s="196" t="s">
        <v>457</v>
      </c>
    </row>
    <row r="170" spans="1:65" s="2" customFormat="1" ht="16.5" customHeight="1">
      <c r="A170" s="31"/>
      <c r="B170" s="32"/>
      <c r="C170" s="198" t="s">
        <v>210</v>
      </c>
      <c r="D170" s="198" t="s">
        <v>323</v>
      </c>
      <c r="E170" s="199" t="s">
        <v>1419</v>
      </c>
      <c r="F170" s="200" t="s">
        <v>1420</v>
      </c>
      <c r="G170" s="201" t="s">
        <v>156</v>
      </c>
      <c r="H170" s="202">
        <v>2.1419999999999999</v>
      </c>
      <c r="I170" s="203"/>
      <c r="J170" s="204">
        <f t="shared" si="30"/>
        <v>0</v>
      </c>
      <c r="K170" s="205"/>
      <c r="L170" s="206"/>
      <c r="M170" s="207" t="s">
        <v>1</v>
      </c>
      <c r="N170" s="208" t="s">
        <v>38</v>
      </c>
      <c r="O170" s="68"/>
      <c r="P170" s="194">
        <f t="shared" si="31"/>
        <v>0</v>
      </c>
      <c r="Q170" s="194">
        <v>0.22</v>
      </c>
      <c r="R170" s="194">
        <f t="shared" si="32"/>
        <v>0.47123999999999999</v>
      </c>
      <c r="S170" s="194">
        <v>0</v>
      </c>
      <c r="T170" s="195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181</v>
      </c>
      <c r="AT170" s="196" t="s">
        <v>323</v>
      </c>
      <c r="AU170" s="196" t="s">
        <v>83</v>
      </c>
      <c r="AY170" s="14" t="s">
        <v>151</v>
      </c>
      <c r="BE170" s="197">
        <f t="shared" si="34"/>
        <v>0</v>
      </c>
      <c r="BF170" s="197">
        <f t="shared" si="35"/>
        <v>0</v>
      </c>
      <c r="BG170" s="197">
        <f t="shared" si="36"/>
        <v>0</v>
      </c>
      <c r="BH170" s="197">
        <f t="shared" si="37"/>
        <v>0</v>
      </c>
      <c r="BI170" s="197">
        <f t="shared" si="38"/>
        <v>0</v>
      </c>
      <c r="BJ170" s="14" t="s">
        <v>81</v>
      </c>
      <c r="BK170" s="197">
        <f t="shared" si="39"/>
        <v>0</v>
      </c>
      <c r="BL170" s="14" t="s">
        <v>157</v>
      </c>
      <c r="BM170" s="196" t="s">
        <v>1421</v>
      </c>
    </row>
    <row r="171" spans="1:65" s="2" customFormat="1" ht="16.5" customHeight="1">
      <c r="A171" s="31"/>
      <c r="B171" s="32"/>
      <c r="C171" s="198" t="s">
        <v>303</v>
      </c>
      <c r="D171" s="198" t="s">
        <v>323</v>
      </c>
      <c r="E171" s="199" t="s">
        <v>1422</v>
      </c>
      <c r="F171" s="200" t="s">
        <v>1423</v>
      </c>
      <c r="G171" s="201" t="s">
        <v>1424</v>
      </c>
      <c r="H171" s="202">
        <v>2.4359999999999999</v>
      </c>
      <c r="I171" s="203"/>
      <c r="J171" s="204">
        <f t="shared" si="30"/>
        <v>0</v>
      </c>
      <c r="K171" s="205"/>
      <c r="L171" s="206"/>
      <c r="M171" s="207" t="s">
        <v>1</v>
      </c>
      <c r="N171" s="208" t="s">
        <v>38</v>
      </c>
      <c r="O171" s="68"/>
      <c r="P171" s="194">
        <f t="shared" si="31"/>
        <v>0</v>
      </c>
      <c r="Q171" s="194">
        <v>0</v>
      </c>
      <c r="R171" s="194">
        <f t="shared" si="32"/>
        <v>0</v>
      </c>
      <c r="S171" s="194">
        <v>0</v>
      </c>
      <c r="T171" s="195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181</v>
      </c>
      <c r="AT171" s="196" t="s">
        <v>323</v>
      </c>
      <c r="AU171" s="196" t="s">
        <v>83</v>
      </c>
      <c r="AY171" s="14" t="s">
        <v>151</v>
      </c>
      <c r="BE171" s="197">
        <f t="shared" si="34"/>
        <v>0</v>
      </c>
      <c r="BF171" s="197">
        <f t="shared" si="35"/>
        <v>0</v>
      </c>
      <c r="BG171" s="197">
        <f t="shared" si="36"/>
        <v>0</v>
      </c>
      <c r="BH171" s="197">
        <f t="shared" si="37"/>
        <v>0</v>
      </c>
      <c r="BI171" s="197">
        <f t="shared" si="38"/>
        <v>0</v>
      </c>
      <c r="BJ171" s="14" t="s">
        <v>81</v>
      </c>
      <c r="BK171" s="197">
        <f t="shared" si="39"/>
        <v>0</v>
      </c>
      <c r="BL171" s="14" t="s">
        <v>157</v>
      </c>
      <c r="BM171" s="196" t="s">
        <v>475</v>
      </c>
    </row>
    <row r="172" spans="1:65" s="2" customFormat="1" ht="33" customHeight="1">
      <c r="A172" s="31"/>
      <c r="B172" s="32"/>
      <c r="C172" s="184" t="s">
        <v>307</v>
      </c>
      <c r="D172" s="184" t="s">
        <v>153</v>
      </c>
      <c r="E172" s="185" t="s">
        <v>1377</v>
      </c>
      <c r="F172" s="186" t="s">
        <v>1378</v>
      </c>
      <c r="G172" s="187" t="s">
        <v>248</v>
      </c>
      <c r="H172" s="188">
        <v>22.724</v>
      </c>
      <c r="I172" s="189"/>
      <c r="J172" s="190">
        <f t="shared" si="30"/>
        <v>0</v>
      </c>
      <c r="K172" s="191"/>
      <c r="L172" s="36"/>
      <c r="M172" s="192" t="s">
        <v>1</v>
      </c>
      <c r="N172" s="193" t="s">
        <v>38</v>
      </c>
      <c r="O172" s="68"/>
      <c r="P172" s="194">
        <f t="shared" si="31"/>
        <v>0</v>
      </c>
      <c r="Q172" s="194">
        <v>0</v>
      </c>
      <c r="R172" s="194">
        <f t="shared" si="32"/>
        <v>0</v>
      </c>
      <c r="S172" s="194">
        <v>0</v>
      </c>
      <c r="T172" s="195">
        <f t="shared" si="3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157</v>
      </c>
      <c r="AT172" s="196" t="s">
        <v>153</v>
      </c>
      <c r="AU172" s="196" t="s">
        <v>83</v>
      </c>
      <c r="AY172" s="14" t="s">
        <v>151</v>
      </c>
      <c r="BE172" s="197">
        <f t="shared" si="34"/>
        <v>0</v>
      </c>
      <c r="BF172" s="197">
        <f t="shared" si="35"/>
        <v>0</v>
      </c>
      <c r="BG172" s="197">
        <f t="shared" si="36"/>
        <v>0</v>
      </c>
      <c r="BH172" s="197">
        <f t="shared" si="37"/>
        <v>0</v>
      </c>
      <c r="BI172" s="197">
        <f t="shared" si="38"/>
        <v>0</v>
      </c>
      <c r="BJ172" s="14" t="s">
        <v>81</v>
      </c>
      <c r="BK172" s="197">
        <f t="shared" si="39"/>
        <v>0</v>
      </c>
      <c r="BL172" s="14" t="s">
        <v>157</v>
      </c>
      <c r="BM172" s="196" t="s">
        <v>483</v>
      </c>
    </row>
    <row r="173" spans="1:65" s="2" customFormat="1" ht="16.5" customHeight="1">
      <c r="A173" s="31"/>
      <c r="B173" s="32"/>
      <c r="C173" s="198" t="s">
        <v>311</v>
      </c>
      <c r="D173" s="198" t="s">
        <v>323</v>
      </c>
      <c r="E173" s="199" t="s">
        <v>1379</v>
      </c>
      <c r="F173" s="200" t="s">
        <v>1380</v>
      </c>
      <c r="G173" s="201" t="s">
        <v>248</v>
      </c>
      <c r="H173" s="202">
        <v>22.95</v>
      </c>
      <c r="I173" s="203"/>
      <c r="J173" s="204">
        <f t="shared" si="30"/>
        <v>0</v>
      </c>
      <c r="K173" s="205"/>
      <c r="L173" s="206"/>
      <c r="M173" s="207" t="s">
        <v>1</v>
      </c>
      <c r="N173" s="208" t="s">
        <v>38</v>
      </c>
      <c r="O173" s="68"/>
      <c r="P173" s="194">
        <f t="shared" si="31"/>
        <v>0</v>
      </c>
      <c r="Q173" s="194">
        <v>8.1000000000000003E-2</v>
      </c>
      <c r="R173" s="194">
        <f t="shared" si="32"/>
        <v>1.8589500000000001</v>
      </c>
      <c r="S173" s="194">
        <v>0</v>
      </c>
      <c r="T173" s="195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181</v>
      </c>
      <c r="AT173" s="196" t="s">
        <v>323</v>
      </c>
      <c r="AU173" s="196" t="s">
        <v>83</v>
      </c>
      <c r="AY173" s="14" t="s">
        <v>151</v>
      </c>
      <c r="BE173" s="197">
        <f t="shared" si="34"/>
        <v>0</v>
      </c>
      <c r="BF173" s="197">
        <f t="shared" si="35"/>
        <v>0</v>
      </c>
      <c r="BG173" s="197">
        <f t="shared" si="36"/>
        <v>0</v>
      </c>
      <c r="BH173" s="197">
        <f t="shared" si="37"/>
        <v>0</v>
      </c>
      <c r="BI173" s="197">
        <f t="shared" si="38"/>
        <v>0</v>
      </c>
      <c r="BJ173" s="14" t="s">
        <v>81</v>
      </c>
      <c r="BK173" s="197">
        <f t="shared" si="39"/>
        <v>0</v>
      </c>
      <c r="BL173" s="14" t="s">
        <v>157</v>
      </c>
      <c r="BM173" s="196" t="s">
        <v>1425</v>
      </c>
    </row>
    <row r="174" spans="1:65" s="2" customFormat="1" ht="33" customHeight="1">
      <c r="A174" s="31"/>
      <c r="B174" s="32"/>
      <c r="C174" s="184" t="s">
        <v>218</v>
      </c>
      <c r="D174" s="184" t="s">
        <v>153</v>
      </c>
      <c r="E174" s="185" t="s">
        <v>1382</v>
      </c>
      <c r="F174" s="186" t="s">
        <v>1383</v>
      </c>
      <c r="G174" s="187" t="s">
        <v>248</v>
      </c>
      <c r="H174" s="188">
        <v>18.044</v>
      </c>
      <c r="I174" s="189"/>
      <c r="J174" s="190">
        <f t="shared" si="30"/>
        <v>0</v>
      </c>
      <c r="K174" s="191"/>
      <c r="L174" s="36"/>
      <c r="M174" s="192" t="s">
        <v>1</v>
      </c>
      <c r="N174" s="193" t="s">
        <v>38</v>
      </c>
      <c r="O174" s="68"/>
      <c r="P174" s="194">
        <f t="shared" si="31"/>
        <v>0</v>
      </c>
      <c r="Q174" s="194">
        <v>0</v>
      </c>
      <c r="R174" s="194">
        <f t="shared" si="32"/>
        <v>0</v>
      </c>
      <c r="S174" s="194">
        <v>0</v>
      </c>
      <c r="T174" s="195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157</v>
      </c>
      <c r="AT174" s="196" t="s">
        <v>153</v>
      </c>
      <c r="AU174" s="196" t="s">
        <v>83</v>
      </c>
      <c r="AY174" s="14" t="s">
        <v>151</v>
      </c>
      <c r="BE174" s="197">
        <f t="shared" si="34"/>
        <v>0</v>
      </c>
      <c r="BF174" s="197">
        <f t="shared" si="35"/>
        <v>0</v>
      </c>
      <c r="BG174" s="197">
        <f t="shared" si="36"/>
        <v>0</v>
      </c>
      <c r="BH174" s="197">
        <f t="shared" si="37"/>
        <v>0</v>
      </c>
      <c r="BI174" s="197">
        <f t="shared" si="38"/>
        <v>0</v>
      </c>
      <c r="BJ174" s="14" t="s">
        <v>81</v>
      </c>
      <c r="BK174" s="197">
        <f t="shared" si="39"/>
        <v>0</v>
      </c>
      <c r="BL174" s="14" t="s">
        <v>157</v>
      </c>
      <c r="BM174" s="196" t="s">
        <v>500</v>
      </c>
    </row>
    <row r="175" spans="1:65" s="2" customFormat="1" ht="16.5" customHeight="1">
      <c r="A175" s="31"/>
      <c r="B175" s="32"/>
      <c r="C175" s="198" t="s">
        <v>318</v>
      </c>
      <c r="D175" s="198" t="s">
        <v>323</v>
      </c>
      <c r="E175" s="199" t="s">
        <v>1384</v>
      </c>
      <c r="F175" s="200" t="s">
        <v>1385</v>
      </c>
      <c r="G175" s="201" t="s">
        <v>248</v>
      </c>
      <c r="H175" s="202">
        <v>18.225000000000001</v>
      </c>
      <c r="I175" s="203"/>
      <c r="J175" s="204">
        <f t="shared" si="30"/>
        <v>0</v>
      </c>
      <c r="K175" s="205"/>
      <c r="L175" s="206"/>
      <c r="M175" s="207" t="s">
        <v>1</v>
      </c>
      <c r="N175" s="208" t="s">
        <v>38</v>
      </c>
      <c r="O175" s="68"/>
      <c r="P175" s="194">
        <f t="shared" si="31"/>
        <v>0</v>
      </c>
      <c r="Q175" s="194">
        <v>4.8000000000000001E-2</v>
      </c>
      <c r="R175" s="194">
        <f t="shared" si="32"/>
        <v>0.87480000000000013</v>
      </c>
      <c r="S175" s="194">
        <v>0</v>
      </c>
      <c r="T175" s="195">
        <f t="shared" si="3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181</v>
      </c>
      <c r="AT175" s="196" t="s">
        <v>323</v>
      </c>
      <c r="AU175" s="196" t="s">
        <v>83</v>
      </c>
      <c r="AY175" s="14" t="s">
        <v>151</v>
      </c>
      <c r="BE175" s="197">
        <f t="shared" si="34"/>
        <v>0</v>
      </c>
      <c r="BF175" s="197">
        <f t="shared" si="35"/>
        <v>0</v>
      </c>
      <c r="BG175" s="197">
        <f t="shared" si="36"/>
        <v>0</v>
      </c>
      <c r="BH175" s="197">
        <f t="shared" si="37"/>
        <v>0</v>
      </c>
      <c r="BI175" s="197">
        <f t="shared" si="38"/>
        <v>0</v>
      </c>
      <c r="BJ175" s="14" t="s">
        <v>81</v>
      </c>
      <c r="BK175" s="197">
        <f t="shared" si="39"/>
        <v>0</v>
      </c>
      <c r="BL175" s="14" t="s">
        <v>157</v>
      </c>
      <c r="BM175" s="196" t="s">
        <v>1426</v>
      </c>
    </row>
    <row r="176" spans="1:65" s="2" customFormat="1" ht="24.15" customHeight="1">
      <c r="A176" s="31"/>
      <c r="B176" s="32"/>
      <c r="C176" s="184" t="s">
        <v>322</v>
      </c>
      <c r="D176" s="184" t="s">
        <v>153</v>
      </c>
      <c r="E176" s="185" t="s">
        <v>1400</v>
      </c>
      <c r="F176" s="186" t="s">
        <v>1401</v>
      </c>
      <c r="G176" s="187" t="s">
        <v>192</v>
      </c>
      <c r="H176" s="188">
        <v>12.946999999999999</v>
      </c>
      <c r="I176" s="189"/>
      <c r="J176" s="190">
        <f t="shared" si="30"/>
        <v>0</v>
      </c>
      <c r="K176" s="191"/>
      <c r="L176" s="36"/>
      <c r="M176" s="192" t="s">
        <v>1</v>
      </c>
      <c r="N176" s="193" t="s">
        <v>38</v>
      </c>
      <c r="O176" s="68"/>
      <c r="P176" s="194">
        <f t="shared" si="31"/>
        <v>0</v>
      </c>
      <c r="Q176" s="194">
        <v>0</v>
      </c>
      <c r="R176" s="194">
        <f t="shared" si="32"/>
        <v>0</v>
      </c>
      <c r="S176" s="194">
        <v>0</v>
      </c>
      <c r="T176" s="195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157</v>
      </c>
      <c r="AT176" s="196" t="s">
        <v>153</v>
      </c>
      <c r="AU176" s="196" t="s">
        <v>83</v>
      </c>
      <c r="AY176" s="14" t="s">
        <v>151</v>
      </c>
      <c r="BE176" s="197">
        <f t="shared" si="34"/>
        <v>0</v>
      </c>
      <c r="BF176" s="197">
        <f t="shared" si="35"/>
        <v>0</v>
      </c>
      <c r="BG176" s="197">
        <f t="shared" si="36"/>
        <v>0</v>
      </c>
      <c r="BH176" s="197">
        <f t="shared" si="37"/>
        <v>0</v>
      </c>
      <c r="BI176" s="197">
        <f t="shared" si="38"/>
        <v>0</v>
      </c>
      <c r="BJ176" s="14" t="s">
        <v>81</v>
      </c>
      <c r="BK176" s="197">
        <f t="shared" si="39"/>
        <v>0</v>
      </c>
      <c r="BL176" s="14" t="s">
        <v>157</v>
      </c>
      <c r="BM176" s="196" t="s">
        <v>321</v>
      </c>
    </row>
    <row r="177" spans="1:65" s="12" customFormat="1" ht="22.8" customHeight="1">
      <c r="B177" s="168"/>
      <c r="C177" s="169"/>
      <c r="D177" s="170" t="s">
        <v>72</v>
      </c>
      <c r="E177" s="182" t="s">
        <v>169</v>
      </c>
      <c r="F177" s="182" t="s">
        <v>1427</v>
      </c>
      <c r="G177" s="169"/>
      <c r="H177" s="169"/>
      <c r="I177" s="172"/>
      <c r="J177" s="183">
        <f>BK177</f>
        <v>0</v>
      </c>
      <c r="K177" s="169"/>
      <c r="L177" s="174"/>
      <c r="M177" s="175"/>
      <c r="N177" s="176"/>
      <c r="O177" s="176"/>
      <c r="P177" s="177">
        <f>SUM(P178:P184)</f>
        <v>0</v>
      </c>
      <c r="Q177" s="176"/>
      <c r="R177" s="177">
        <f>SUM(R178:R184)</f>
        <v>1.5787799999999999</v>
      </c>
      <c r="S177" s="176"/>
      <c r="T177" s="178">
        <f>SUM(T178:T184)</f>
        <v>0</v>
      </c>
      <c r="AR177" s="179" t="s">
        <v>81</v>
      </c>
      <c r="AT177" s="180" t="s">
        <v>72</v>
      </c>
      <c r="AU177" s="180" t="s">
        <v>81</v>
      </c>
      <c r="AY177" s="179" t="s">
        <v>151</v>
      </c>
      <c r="BK177" s="181">
        <f>SUM(BK178:BK184)</f>
        <v>0</v>
      </c>
    </row>
    <row r="178" spans="1:65" s="2" customFormat="1" ht="16.5" customHeight="1">
      <c r="A178" s="31"/>
      <c r="B178" s="32"/>
      <c r="C178" s="184" t="s">
        <v>327</v>
      </c>
      <c r="D178" s="184" t="s">
        <v>153</v>
      </c>
      <c r="E178" s="185" t="s">
        <v>1410</v>
      </c>
      <c r="F178" s="186" t="s">
        <v>1411</v>
      </c>
      <c r="G178" s="187" t="s">
        <v>197</v>
      </c>
      <c r="H178" s="188">
        <v>11.7</v>
      </c>
      <c r="I178" s="189"/>
      <c r="J178" s="190">
        <f t="shared" ref="J178:J184" si="40">ROUND(I178*H178,2)</f>
        <v>0</v>
      </c>
      <c r="K178" s="191"/>
      <c r="L178" s="36"/>
      <c r="M178" s="192" t="s">
        <v>1</v>
      </c>
      <c r="N178" s="193" t="s">
        <v>38</v>
      </c>
      <c r="O178" s="68"/>
      <c r="P178" s="194">
        <f t="shared" ref="P178:P184" si="41">O178*H178</f>
        <v>0</v>
      </c>
      <c r="Q178" s="194">
        <v>0</v>
      </c>
      <c r="R178" s="194">
        <f t="shared" ref="R178:R184" si="42">Q178*H178</f>
        <v>0</v>
      </c>
      <c r="S178" s="194">
        <v>0</v>
      </c>
      <c r="T178" s="195">
        <f t="shared" ref="T178:T184" si="43"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157</v>
      </c>
      <c r="AT178" s="196" t="s">
        <v>153</v>
      </c>
      <c r="AU178" s="196" t="s">
        <v>83</v>
      </c>
      <c r="AY178" s="14" t="s">
        <v>151</v>
      </c>
      <c r="BE178" s="197">
        <f t="shared" ref="BE178:BE184" si="44">IF(N178="základní",J178,0)</f>
        <v>0</v>
      </c>
      <c r="BF178" s="197">
        <f t="shared" ref="BF178:BF184" si="45">IF(N178="snížená",J178,0)</f>
        <v>0</v>
      </c>
      <c r="BG178" s="197">
        <f t="shared" ref="BG178:BG184" si="46">IF(N178="zákl. přenesená",J178,0)</f>
        <v>0</v>
      </c>
      <c r="BH178" s="197">
        <f t="shared" ref="BH178:BH184" si="47">IF(N178="sníž. přenesená",J178,0)</f>
        <v>0</v>
      </c>
      <c r="BI178" s="197">
        <f t="shared" ref="BI178:BI184" si="48">IF(N178="nulová",J178,0)</f>
        <v>0</v>
      </c>
      <c r="BJ178" s="14" t="s">
        <v>81</v>
      </c>
      <c r="BK178" s="197">
        <f t="shared" ref="BK178:BK184" si="49">ROUND(I178*H178,2)</f>
        <v>0</v>
      </c>
      <c r="BL178" s="14" t="s">
        <v>157</v>
      </c>
      <c r="BM178" s="196" t="s">
        <v>517</v>
      </c>
    </row>
    <row r="179" spans="1:65" s="2" customFormat="1" ht="33" customHeight="1">
      <c r="A179" s="31"/>
      <c r="B179" s="32"/>
      <c r="C179" s="184" t="s">
        <v>226</v>
      </c>
      <c r="D179" s="184" t="s">
        <v>153</v>
      </c>
      <c r="E179" s="185" t="s">
        <v>1428</v>
      </c>
      <c r="F179" s="186" t="s">
        <v>1429</v>
      </c>
      <c r="G179" s="187" t="s">
        <v>197</v>
      </c>
      <c r="H179" s="188">
        <v>11.7</v>
      </c>
      <c r="I179" s="189"/>
      <c r="J179" s="190">
        <f t="shared" si="40"/>
        <v>0</v>
      </c>
      <c r="K179" s="191"/>
      <c r="L179" s="36"/>
      <c r="M179" s="192" t="s">
        <v>1</v>
      </c>
      <c r="N179" s="193" t="s">
        <v>38</v>
      </c>
      <c r="O179" s="68"/>
      <c r="P179" s="194">
        <f t="shared" si="41"/>
        <v>0</v>
      </c>
      <c r="Q179" s="194">
        <v>0</v>
      </c>
      <c r="R179" s="194">
        <f t="shared" si="42"/>
        <v>0</v>
      </c>
      <c r="S179" s="194">
        <v>0</v>
      </c>
      <c r="T179" s="195">
        <f t="shared" si="4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157</v>
      </c>
      <c r="AT179" s="196" t="s">
        <v>153</v>
      </c>
      <c r="AU179" s="196" t="s">
        <v>83</v>
      </c>
      <c r="AY179" s="14" t="s">
        <v>151</v>
      </c>
      <c r="BE179" s="197">
        <f t="shared" si="44"/>
        <v>0</v>
      </c>
      <c r="BF179" s="197">
        <f t="shared" si="45"/>
        <v>0</v>
      </c>
      <c r="BG179" s="197">
        <f t="shared" si="46"/>
        <v>0</v>
      </c>
      <c r="BH179" s="197">
        <f t="shared" si="47"/>
        <v>0</v>
      </c>
      <c r="BI179" s="197">
        <f t="shared" si="48"/>
        <v>0</v>
      </c>
      <c r="BJ179" s="14" t="s">
        <v>81</v>
      </c>
      <c r="BK179" s="197">
        <f t="shared" si="49"/>
        <v>0</v>
      </c>
      <c r="BL179" s="14" t="s">
        <v>157</v>
      </c>
      <c r="BM179" s="196" t="s">
        <v>524</v>
      </c>
    </row>
    <row r="180" spans="1:65" s="2" customFormat="1" ht="16.5" customHeight="1">
      <c r="A180" s="31"/>
      <c r="B180" s="32"/>
      <c r="C180" s="198" t="s">
        <v>334</v>
      </c>
      <c r="D180" s="198" t="s">
        <v>323</v>
      </c>
      <c r="E180" s="199" t="s">
        <v>1430</v>
      </c>
      <c r="F180" s="200" t="s">
        <v>1431</v>
      </c>
      <c r="G180" s="201" t="s">
        <v>197</v>
      </c>
      <c r="H180" s="202">
        <v>11.817</v>
      </c>
      <c r="I180" s="203"/>
      <c r="J180" s="204">
        <f t="shared" si="40"/>
        <v>0</v>
      </c>
      <c r="K180" s="205"/>
      <c r="L180" s="206"/>
      <c r="M180" s="207" t="s">
        <v>1</v>
      </c>
      <c r="N180" s="208" t="s">
        <v>38</v>
      </c>
      <c r="O180" s="68"/>
      <c r="P180" s="194">
        <f t="shared" si="41"/>
        <v>0</v>
      </c>
      <c r="Q180" s="194">
        <v>0.108</v>
      </c>
      <c r="R180" s="194">
        <f t="shared" si="42"/>
        <v>1.2762359999999999</v>
      </c>
      <c r="S180" s="194">
        <v>0</v>
      </c>
      <c r="T180" s="195">
        <f t="shared" si="4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181</v>
      </c>
      <c r="AT180" s="196" t="s">
        <v>323</v>
      </c>
      <c r="AU180" s="196" t="s">
        <v>83</v>
      </c>
      <c r="AY180" s="14" t="s">
        <v>151</v>
      </c>
      <c r="BE180" s="197">
        <f t="shared" si="44"/>
        <v>0</v>
      </c>
      <c r="BF180" s="197">
        <f t="shared" si="45"/>
        <v>0</v>
      </c>
      <c r="BG180" s="197">
        <f t="shared" si="46"/>
        <v>0</v>
      </c>
      <c r="BH180" s="197">
        <f t="shared" si="47"/>
        <v>0</v>
      </c>
      <c r="BI180" s="197">
        <f t="shared" si="48"/>
        <v>0</v>
      </c>
      <c r="BJ180" s="14" t="s">
        <v>81</v>
      </c>
      <c r="BK180" s="197">
        <f t="shared" si="49"/>
        <v>0</v>
      </c>
      <c r="BL180" s="14" t="s">
        <v>157</v>
      </c>
      <c r="BM180" s="196" t="s">
        <v>1432</v>
      </c>
    </row>
    <row r="181" spans="1:65" s="2" customFormat="1" ht="21.75" customHeight="1">
      <c r="A181" s="31"/>
      <c r="B181" s="32"/>
      <c r="C181" s="184" t="s">
        <v>338</v>
      </c>
      <c r="D181" s="184" t="s">
        <v>153</v>
      </c>
      <c r="E181" s="185" t="s">
        <v>1433</v>
      </c>
      <c r="F181" s="186" t="s">
        <v>1434</v>
      </c>
      <c r="G181" s="187" t="s">
        <v>197</v>
      </c>
      <c r="H181" s="188">
        <v>3.12</v>
      </c>
      <c r="I181" s="189"/>
      <c r="J181" s="190">
        <f t="shared" si="40"/>
        <v>0</v>
      </c>
      <c r="K181" s="191"/>
      <c r="L181" s="36"/>
      <c r="M181" s="192" t="s">
        <v>1</v>
      </c>
      <c r="N181" s="193" t="s">
        <v>38</v>
      </c>
      <c r="O181" s="68"/>
      <c r="P181" s="194">
        <f t="shared" si="41"/>
        <v>0</v>
      </c>
      <c r="Q181" s="194">
        <v>0</v>
      </c>
      <c r="R181" s="194">
        <f t="shared" si="42"/>
        <v>0</v>
      </c>
      <c r="S181" s="194">
        <v>0</v>
      </c>
      <c r="T181" s="195">
        <f t="shared" si="4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157</v>
      </c>
      <c r="AT181" s="196" t="s">
        <v>153</v>
      </c>
      <c r="AU181" s="196" t="s">
        <v>83</v>
      </c>
      <c r="AY181" s="14" t="s">
        <v>151</v>
      </c>
      <c r="BE181" s="197">
        <f t="shared" si="44"/>
        <v>0</v>
      </c>
      <c r="BF181" s="197">
        <f t="shared" si="45"/>
        <v>0</v>
      </c>
      <c r="BG181" s="197">
        <f t="shared" si="46"/>
        <v>0</v>
      </c>
      <c r="BH181" s="197">
        <f t="shared" si="47"/>
        <v>0</v>
      </c>
      <c r="BI181" s="197">
        <f t="shared" si="48"/>
        <v>0</v>
      </c>
      <c r="BJ181" s="14" t="s">
        <v>81</v>
      </c>
      <c r="BK181" s="197">
        <f t="shared" si="49"/>
        <v>0</v>
      </c>
      <c r="BL181" s="14" t="s">
        <v>157</v>
      </c>
      <c r="BM181" s="196" t="s">
        <v>536</v>
      </c>
    </row>
    <row r="182" spans="1:65" s="2" customFormat="1" ht="33" customHeight="1">
      <c r="A182" s="31"/>
      <c r="B182" s="32"/>
      <c r="C182" s="184" t="s">
        <v>343</v>
      </c>
      <c r="D182" s="184" t="s">
        <v>153</v>
      </c>
      <c r="E182" s="185" t="s">
        <v>1382</v>
      </c>
      <c r="F182" s="186" t="s">
        <v>1383</v>
      </c>
      <c r="G182" s="187" t="s">
        <v>248</v>
      </c>
      <c r="H182" s="188">
        <v>6.24</v>
      </c>
      <c r="I182" s="189"/>
      <c r="J182" s="190">
        <f t="shared" si="40"/>
        <v>0</v>
      </c>
      <c r="K182" s="191"/>
      <c r="L182" s="36"/>
      <c r="M182" s="192" t="s">
        <v>1</v>
      </c>
      <c r="N182" s="193" t="s">
        <v>38</v>
      </c>
      <c r="O182" s="68"/>
      <c r="P182" s="194">
        <f t="shared" si="41"/>
        <v>0</v>
      </c>
      <c r="Q182" s="194">
        <v>0</v>
      </c>
      <c r="R182" s="194">
        <f t="shared" si="42"/>
        <v>0</v>
      </c>
      <c r="S182" s="194">
        <v>0</v>
      </c>
      <c r="T182" s="195">
        <f t="shared" si="4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157</v>
      </c>
      <c r="AT182" s="196" t="s">
        <v>153</v>
      </c>
      <c r="AU182" s="196" t="s">
        <v>83</v>
      </c>
      <c r="AY182" s="14" t="s">
        <v>151</v>
      </c>
      <c r="BE182" s="197">
        <f t="shared" si="44"/>
        <v>0</v>
      </c>
      <c r="BF182" s="197">
        <f t="shared" si="45"/>
        <v>0</v>
      </c>
      <c r="BG182" s="197">
        <f t="shared" si="46"/>
        <v>0</v>
      </c>
      <c r="BH182" s="197">
        <f t="shared" si="47"/>
        <v>0</v>
      </c>
      <c r="BI182" s="197">
        <f t="shared" si="48"/>
        <v>0</v>
      </c>
      <c r="BJ182" s="14" t="s">
        <v>81</v>
      </c>
      <c r="BK182" s="197">
        <f t="shared" si="49"/>
        <v>0</v>
      </c>
      <c r="BL182" s="14" t="s">
        <v>157</v>
      </c>
      <c r="BM182" s="196" t="s">
        <v>544</v>
      </c>
    </row>
    <row r="183" spans="1:65" s="2" customFormat="1" ht="16.5" customHeight="1">
      <c r="A183" s="31"/>
      <c r="B183" s="32"/>
      <c r="C183" s="198" t="s">
        <v>347</v>
      </c>
      <c r="D183" s="198" t="s">
        <v>323</v>
      </c>
      <c r="E183" s="199" t="s">
        <v>1384</v>
      </c>
      <c r="F183" s="200" t="s">
        <v>1385</v>
      </c>
      <c r="G183" s="201" t="s">
        <v>248</v>
      </c>
      <c r="H183" s="202">
        <v>6.3029999999999999</v>
      </c>
      <c r="I183" s="203"/>
      <c r="J183" s="204">
        <f t="shared" si="40"/>
        <v>0</v>
      </c>
      <c r="K183" s="205"/>
      <c r="L183" s="206"/>
      <c r="M183" s="207" t="s">
        <v>1</v>
      </c>
      <c r="N183" s="208" t="s">
        <v>38</v>
      </c>
      <c r="O183" s="68"/>
      <c r="P183" s="194">
        <f t="shared" si="41"/>
        <v>0</v>
      </c>
      <c r="Q183" s="194">
        <v>4.8000000000000001E-2</v>
      </c>
      <c r="R183" s="194">
        <f t="shared" si="42"/>
        <v>0.30254399999999998</v>
      </c>
      <c r="S183" s="194">
        <v>0</v>
      </c>
      <c r="T183" s="195">
        <f t="shared" si="4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181</v>
      </c>
      <c r="AT183" s="196" t="s">
        <v>323</v>
      </c>
      <c r="AU183" s="196" t="s">
        <v>83</v>
      </c>
      <c r="AY183" s="14" t="s">
        <v>151</v>
      </c>
      <c r="BE183" s="197">
        <f t="shared" si="44"/>
        <v>0</v>
      </c>
      <c r="BF183" s="197">
        <f t="shared" si="45"/>
        <v>0</v>
      </c>
      <c r="BG183" s="197">
        <f t="shared" si="46"/>
        <v>0</v>
      </c>
      <c r="BH183" s="197">
        <f t="shared" si="47"/>
        <v>0</v>
      </c>
      <c r="BI183" s="197">
        <f t="shared" si="48"/>
        <v>0</v>
      </c>
      <c r="BJ183" s="14" t="s">
        <v>81</v>
      </c>
      <c r="BK183" s="197">
        <f t="shared" si="49"/>
        <v>0</v>
      </c>
      <c r="BL183" s="14" t="s">
        <v>157</v>
      </c>
      <c r="BM183" s="196" t="s">
        <v>1435</v>
      </c>
    </row>
    <row r="184" spans="1:65" s="2" customFormat="1" ht="24.15" customHeight="1">
      <c r="A184" s="31"/>
      <c r="B184" s="32"/>
      <c r="C184" s="184" t="s">
        <v>351</v>
      </c>
      <c r="D184" s="184" t="s">
        <v>153</v>
      </c>
      <c r="E184" s="185" t="s">
        <v>1400</v>
      </c>
      <c r="F184" s="186" t="s">
        <v>1401</v>
      </c>
      <c r="G184" s="187" t="s">
        <v>192</v>
      </c>
      <c r="H184" s="188">
        <v>4.51</v>
      </c>
      <c r="I184" s="189"/>
      <c r="J184" s="190">
        <f t="shared" si="40"/>
        <v>0</v>
      </c>
      <c r="K184" s="191"/>
      <c r="L184" s="36"/>
      <c r="M184" s="192" t="s">
        <v>1</v>
      </c>
      <c r="N184" s="193" t="s">
        <v>38</v>
      </c>
      <c r="O184" s="68"/>
      <c r="P184" s="194">
        <f t="shared" si="41"/>
        <v>0</v>
      </c>
      <c r="Q184" s="194">
        <v>0</v>
      </c>
      <c r="R184" s="194">
        <f t="shared" si="42"/>
        <v>0</v>
      </c>
      <c r="S184" s="194">
        <v>0</v>
      </c>
      <c r="T184" s="195">
        <f t="shared" si="4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157</v>
      </c>
      <c r="AT184" s="196" t="s">
        <v>153</v>
      </c>
      <c r="AU184" s="196" t="s">
        <v>83</v>
      </c>
      <c r="AY184" s="14" t="s">
        <v>151</v>
      </c>
      <c r="BE184" s="197">
        <f t="shared" si="44"/>
        <v>0</v>
      </c>
      <c r="BF184" s="197">
        <f t="shared" si="45"/>
        <v>0</v>
      </c>
      <c r="BG184" s="197">
        <f t="shared" si="46"/>
        <v>0</v>
      </c>
      <c r="BH184" s="197">
        <f t="shared" si="47"/>
        <v>0</v>
      </c>
      <c r="BI184" s="197">
        <f t="shared" si="48"/>
        <v>0</v>
      </c>
      <c r="BJ184" s="14" t="s">
        <v>81</v>
      </c>
      <c r="BK184" s="197">
        <f t="shared" si="49"/>
        <v>0</v>
      </c>
      <c r="BL184" s="14" t="s">
        <v>157</v>
      </c>
      <c r="BM184" s="196" t="s">
        <v>333</v>
      </c>
    </row>
    <row r="185" spans="1:65" s="12" customFormat="1" ht="22.8" customHeight="1">
      <c r="B185" s="168"/>
      <c r="C185" s="169"/>
      <c r="D185" s="170" t="s">
        <v>72</v>
      </c>
      <c r="E185" s="182" t="s">
        <v>173</v>
      </c>
      <c r="F185" s="182" t="s">
        <v>1436</v>
      </c>
      <c r="G185" s="169"/>
      <c r="H185" s="169"/>
      <c r="I185" s="172"/>
      <c r="J185" s="183">
        <f>BK185</f>
        <v>0</v>
      </c>
      <c r="K185" s="169"/>
      <c r="L185" s="174"/>
      <c r="M185" s="175"/>
      <c r="N185" s="176"/>
      <c r="O185" s="176"/>
      <c r="P185" s="177">
        <f>SUM(P186:P188)</f>
        <v>0</v>
      </c>
      <c r="Q185" s="176"/>
      <c r="R185" s="177">
        <f>SUM(R186:R188)</f>
        <v>0</v>
      </c>
      <c r="S185" s="176"/>
      <c r="T185" s="178">
        <f>SUM(T186:T188)</f>
        <v>0</v>
      </c>
      <c r="AR185" s="179" t="s">
        <v>81</v>
      </c>
      <c r="AT185" s="180" t="s">
        <v>72</v>
      </c>
      <c r="AU185" s="180" t="s">
        <v>81</v>
      </c>
      <c r="AY185" s="179" t="s">
        <v>151</v>
      </c>
      <c r="BK185" s="181">
        <f>SUM(BK186:BK188)</f>
        <v>0</v>
      </c>
    </row>
    <row r="186" spans="1:65" s="2" customFormat="1" ht="33" customHeight="1">
      <c r="A186" s="31"/>
      <c r="B186" s="32"/>
      <c r="C186" s="184" t="s">
        <v>355</v>
      </c>
      <c r="D186" s="184" t="s">
        <v>153</v>
      </c>
      <c r="E186" s="185" t="s">
        <v>1437</v>
      </c>
      <c r="F186" s="186" t="s">
        <v>1438</v>
      </c>
      <c r="G186" s="187" t="s">
        <v>197</v>
      </c>
      <c r="H186" s="188">
        <v>51.375999999999998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38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157</v>
      </c>
      <c r="AT186" s="196" t="s">
        <v>153</v>
      </c>
      <c r="AU186" s="196" t="s">
        <v>83</v>
      </c>
      <c r="AY186" s="14" t="s">
        <v>151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81</v>
      </c>
      <c r="BK186" s="197">
        <f>ROUND(I186*H186,2)</f>
        <v>0</v>
      </c>
      <c r="BL186" s="14" t="s">
        <v>157</v>
      </c>
      <c r="BM186" s="196" t="s">
        <v>568</v>
      </c>
    </row>
    <row r="187" spans="1:65" s="2" customFormat="1" ht="24.15" customHeight="1">
      <c r="A187" s="31"/>
      <c r="B187" s="32"/>
      <c r="C187" s="184" t="s">
        <v>359</v>
      </c>
      <c r="D187" s="184" t="s">
        <v>153</v>
      </c>
      <c r="E187" s="185" t="s">
        <v>1439</v>
      </c>
      <c r="F187" s="186" t="s">
        <v>1440</v>
      </c>
      <c r="G187" s="187" t="s">
        <v>197</v>
      </c>
      <c r="H187" s="188">
        <v>51.375999999999998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38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157</v>
      </c>
      <c r="AT187" s="196" t="s">
        <v>153</v>
      </c>
      <c r="AU187" s="196" t="s">
        <v>83</v>
      </c>
      <c r="AY187" s="14" t="s">
        <v>151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81</v>
      </c>
      <c r="BK187" s="197">
        <f>ROUND(I187*H187,2)</f>
        <v>0</v>
      </c>
      <c r="BL187" s="14" t="s">
        <v>157</v>
      </c>
      <c r="BM187" s="196" t="s">
        <v>576</v>
      </c>
    </row>
    <row r="188" spans="1:65" s="2" customFormat="1" ht="16.5" customHeight="1">
      <c r="A188" s="31"/>
      <c r="B188" s="32"/>
      <c r="C188" s="198" t="s">
        <v>244</v>
      </c>
      <c r="D188" s="198" t="s">
        <v>323</v>
      </c>
      <c r="E188" s="199" t="s">
        <v>1422</v>
      </c>
      <c r="F188" s="200" t="s">
        <v>1423</v>
      </c>
      <c r="G188" s="201" t="s">
        <v>1424</v>
      </c>
      <c r="H188" s="202">
        <v>1.5389999999999999</v>
      </c>
      <c r="I188" s="203"/>
      <c r="J188" s="204">
        <f>ROUND(I188*H188,2)</f>
        <v>0</v>
      </c>
      <c r="K188" s="205"/>
      <c r="L188" s="206"/>
      <c r="M188" s="207" t="s">
        <v>1</v>
      </c>
      <c r="N188" s="208" t="s">
        <v>38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181</v>
      </c>
      <c r="AT188" s="196" t="s">
        <v>323</v>
      </c>
      <c r="AU188" s="196" t="s">
        <v>83</v>
      </c>
      <c r="AY188" s="14" t="s">
        <v>151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81</v>
      </c>
      <c r="BK188" s="197">
        <f>ROUND(I188*H188,2)</f>
        <v>0</v>
      </c>
      <c r="BL188" s="14" t="s">
        <v>157</v>
      </c>
      <c r="BM188" s="196" t="s">
        <v>584</v>
      </c>
    </row>
    <row r="189" spans="1:65" s="12" customFormat="1" ht="22.8" customHeight="1">
      <c r="B189" s="168"/>
      <c r="C189" s="169"/>
      <c r="D189" s="170" t="s">
        <v>72</v>
      </c>
      <c r="E189" s="182" t="s">
        <v>177</v>
      </c>
      <c r="F189" s="182" t="s">
        <v>1441</v>
      </c>
      <c r="G189" s="169"/>
      <c r="H189" s="169"/>
      <c r="I189" s="172"/>
      <c r="J189" s="183">
        <f>BK189</f>
        <v>0</v>
      </c>
      <c r="K189" s="169"/>
      <c r="L189" s="174"/>
      <c r="M189" s="175"/>
      <c r="N189" s="176"/>
      <c r="O189" s="176"/>
      <c r="P189" s="177">
        <f>SUM(P190:P192)</f>
        <v>0</v>
      </c>
      <c r="Q189" s="176"/>
      <c r="R189" s="177">
        <f>SUM(R190:R192)</f>
        <v>0</v>
      </c>
      <c r="S189" s="176"/>
      <c r="T189" s="178">
        <f>SUM(T190:T192)</f>
        <v>0</v>
      </c>
      <c r="AR189" s="179" t="s">
        <v>81</v>
      </c>
      <c r="AT189" s="180" t="s">
        <v>72</v>
      </c>
      <c r="AU189" s="180" t="s">
        <v>81</v>
      </c>
      <c r="AY189" s="179" t="s">
        <v>151</v>
      </c>
      <c r="BK189" s="181">
        <f>SUM(BK190:BK192)</f>
        <v>0</v>
      </c>
    </row>
    <row r="190" spans="1:65" s="2" customFormat="1" ht="33" customHeight="1">
      <c r="A190" s="31"/>
      <c r="B190" s="32"/>
      <c r="C190" s="184" t="s">
        <v>366</v>
      </c>
      <c r="D190" s="184" t="s">
        <v>153</v>
      </c>
      <c r="E190" s="185" t="s">
        <v>1442</v>
      </c>
      <c r="F190" s="186" t="s">
        <v>1443</v>
      </c>
      <c r="G190" s="187" t="s">
        <v>197</v>
      </c>
      <c r="H190" s="188">
        <v>18.98</v>
      </c>
      <c r="I190" s="189"/>
      <c r="J190" s="190">
        <f>ROUND(I190*H190,2)</f>
        <v>0</v>
      </c>
      <c r="K190" s="191"/>
      <c r="L190" s="36"/>
      <c r="M190" s="192" t="s">
        <v>1</v>
      </c>
      <c r="N190" s="193" t="s">
        <v>38</v>
      </c>
      <c r="O190" s="68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157</v>
      </c>
      <c r="AT190" s="196" t="s">
        <v>153</v>
      </c>
      <c r="AU190" s="196" t="s">
        <v>83</v>
      </c>
      <c r="AY190" s="14" t="s">
        <v>151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4" t="s">
        <v>81</v>
      </c>
      <c r="BK190" s="197">
        <f>ROUND(I190*H190,2)</f>
        <v>0</v>
      </c>
      <c r="BL190" s="14" t="s">
        <v>157</v>
      </c>
      <c r="BM190" s="196" t="s">
        <v>593</v>
      </c>
    </row>
    <row r="191" spans="1:65" s="2" customFormat="1" ht="33" customHeight="1">
      <c r="A191" s="31"/>
      <c r="B191" s="32"/>
      <c r="C191" s="184" t="s">
        <v>370</v>
      </c>
      <c r="D191" s="184" t="s">
        <v>153</v>
      </c>
      <c r="E191" s="185" t="s">
        <v>1444</v>
      </c>
      <c r="F191" s="186" t="s">
        <v>1445</v>
      </c>
      <c r="G191" s="187" t="s">
        <v>197</v>
      </c>
      <c r="H191" s="188">
        <v>18.98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38</v>
      </c>
      <c r="O191" s="68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157</v>
      </c>
      <c r="AT191" s="196" t="s">
        <v>153</v>
      </c>
      <c r="AU191" s="196" t="s">
        <v>83</v>
      </c>
      <c r="AY191" s="14" t="s">
        <v>151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81</v>
      </c>
      <c r="BK191" s="197">
        <f>ROUND(I191*H191,2)</f>
        <v>0</v>
      </c>
      <c r="BL191" s="14" t="s">
        <v>157</v>
      </c>
      <c r="BM191" s="196" t="s">
        <v>601</v>
      </c>
    </row>
    <row r="192" spans="1:65" s="2" customFormat="1" ht="33" customHeight="1">
      <c r="A192" s="31"/>
      <c r="B192" s="32"/>
      <c r="C192" s="184" t="s">
        <v>374</v>
      </c>
      <c r="D192" s="184" t="s">
        <v>153</v>
      </c>
      <c r="E192" s="185" t="s">
        <v>1446</v>
      </c>
      <c r="F192" s="186" t="s">
        <v>1447</v>
      </c>
      <c r="G192" s="187" t="s">
        <v>192</v>
      </c>
      <c r="H192" s="188">
        <v>7.5949999999999998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38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157</v>
      </c>
      <c r="AT192" s="196" t="s">
        <v>153</v>
      </c>
      <c r="AU192" s="196" t="s">
        <v>83</v>
      </c>
      <c r="AY192" s="14" t="s">
        <v>151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81</v>
      </c>
      <c r="BK192" s="197">
        <f>ROUND(I192*H192,2)</f>
        <v>0</v>
      </c>
      <c r="BL192" s="14" t="s">
        <v>157</v>
      </c>
      <c r="BM192" s="196" t="s">
        <v>611</v>
      </c>
    </row>
    <row r="193" spans="1:65" s="12" customFormat="1" ht="22.8" customHeight="1">
      <c r="B193" s="168"/>
      <c r="C193" s="169"/>
      <c r="D193" s="170" t="s">
        <v>72</v>
      </c>
      <c r="E193" s="182" t="s">
        <v>181</v>
      </c>
      <c r="F193" s="182" t="s">
        <v>1448</v>
      </c>
      <c r="G193" s="169"/>
      <c r="H193" s="169"/>
      <c r="I193" s="172"/>
      <c r="J193" s="183">
        <f>BK193</f>
        <v>0</v>
      </c>
      <c r="K193" s="169"/>
      <c r="L193" s="174"/>
      <c r="M193" s="175"/>
      <c r="N193" s="176"/>
      <c r="O193" s="176"/>
      <c r="P193" s="177">
        <f>SUM(P194:P203)</f>
        <v>0</v>
      </c>
      <c r="Q193" s="176"/>
      <c r="R193" s="177">
        <f>SUM(R194:R203)</f>
        <v>9.8609200000000008E-2</v>
      </c>
      <c r="S193" s="176"/>
      <c r="T193" s="178">
        <f>SUM(T194:T203)</f>
        <v>0</v>
      </c>
      <c r="AR193" s="179" t="s">
        <v>81</v>
      </c>
      <c r="AT193" s="180" t="s">
        <v>72</v>
      </c>
      <c r="AU193" s="180" t="s">
        <v>81</v>
      </c>
      <c r="AY193" s="179" t="s">
        <v>151</v>
      </c>
      <c r="BK193" s="181">
        <f>SUM(BK194:BK203)</f>
        <v>0</v>
      </c>
    </row>
    <row r="194" spans="1:65" s="2" customFormat="1" ht="16.5" customHeight="1">
      <c r="A194" s="31"/>
      <c r="B194" s="32"/>
      <c r="C194" s="184" t="s">
        <v>376</v>
      </c>
      <c r="D194" s="184" t="s">
        <v>153</v>
      </c>
      <c r="E194" s="185" t="s">
        <v>1449</v>
      </c>
      <c r="F194" s="186" t="s">
        <v>1450</v>
      </c>
      <c r="G194" s="187" t="s">
        <v>156</v>
      </c>
      <c r="H194" s="188">
        <v>4.43</v>
      </c>
      <c r="I194" s="189"/>
      <c r="J194" s="190">
        <f t="shared" ref="J194:J203" si="50">ROUND(I194*H194,2)</f>
        <v>0</v>
      </c>
      <c r="K194" s="191"/>
      <c r="L194" s="36"/>
      <c r="M194" s="192" t="s">
        <v>1</v>
      </c>
      <c r="N194" s="193" t="s">
        <v>38</v>
      </c>
      <c r="O194" s="68"/>
      <c r="P194" s="194">
        <f t="shared" ref="P194:P203" si="51">O194*H194</f>
        <v>0</v>
      </c>
      <c r="Q194" s="194">
        <v>0</v>
      </c>
      <c r="R194" s="194">
        <f t="shared" ref="R194:R203" si="52">Q194*H194</f>
        <v>0</v>
      </c>
      <c r="S194" s="194">
        <v>0</v>
      </c>
      <c r="T194" s="195">
        <f t="shared" ref="T194:T203" si="5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157</v>
      </c>
      <c r="AT194" s="196" t="s">
        <v>153</v>
      </c>
      <c r="AU194" s="196" t="s">
        <v>83</v>
      </c>
      <c r="AY194" s="14" t="s">
        <v>151</v>
      </c>
      <c r="BE194" s="197">
        <f t="shared" ref="BE194:BE203" si="54">IF(N194="základní",J194,0)</f>
        <v>0</v>
      </c>
      <c r="BF194" s="197">
        <f t="shared" ref="BF194:BF203" si="55">IF(N194="snížená",J194,0)</f>
        <v>0</v>
      </c>
      <c r="BG194" s="197">
        <f t="shared" ref="BG194:BG203" si="56">IF(N194="zákl. přenesená",J194,0)</f>
        <v>0</v>
      </c>
      <c r="BH194" s="197">
        <f t="shared" ref="BH194:BH203" si="57">IF(N194="sníž. přenesená",J194,0)</f>
        <v>0</v>
      </c>
      <c r="BI194" s="197">
        <f t="shared" ref="BI194:BI203" si="58">IF(N194="nulová",J194,0)</f>
        <v>0</v>
      </c>
      <c r="BJ194" s="14" t="s">
        <v>81</v>
      </c>
      <c r="BK194" s="197">
        <f t="shared" ref="BK194:BK203" si="59">ROUND(I194*H194,2)</f>
        <v>0</v>
      </c>
      <c r="BL194" s="14" t="s">
        <v>157</v>
      </c>
      <c r="BM194" s="196" t="s">
        <v>622</v>
      </c>
    </row>
    <row r="195" spans="1:65" s="2" customFormat="1" ht="33" customHeight="1">
      <c r="A195" s="31"/>
      <c r="B195" s="32"/>
      <c r="C195" s="184" t="s">
        <v>380</v>
      </c>
      <c r="D195" s="184" t="s">
        <v>153</v>
      </c>
      <c r="E195" s="185" t="s">
        <v>1451</v>
      </c>
      <c r="F195" s="186" t="s">
        <v>1452</v>
      </c>
      <c r="G195" s="187" t="s">
        <v>197</v>
      </c>
      <c r="H195" s="188">
        <v>20.306000000000001</v>
      </c>
      <c r="I195" s="189"/>
      <c r="J195" s="190">
        <f t="shared" si="50"/>
        <v>0</v>
      </c>
      <c r="K195" s="191"/>
      <c r="L195" s="36"/>
      <c r="M195" s="192" t="s">
        <v>1</v>
      </c>
      <c r="N195" s="193" t="s">
        <v>38</v>
      </c>
      <c r="O195" s="68"/>
      <c r="P195" s="194">
        <f t="shared" si="51"/>
        <v>0</v>
      </c>
      <c r="Q195" s="194">
        <v>0</v>
      </c>
      <c r="R195" s="194">
        <f t="shared" si="52"/>
        <v>0</v>
      </c>
      <c r="S195" s="194">
        <v>0</v>
      </c>
      <c r="T195" s="195">
        <f t="shared" si="5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157</v>
      </c>
      <c r="AT195" s="196" t="s">
        <v>153</v>
      </c>
      <c r="AU195" s="196" t="s">
        <v>83</v>
      </c>
      <c r="AY195" s="14" t="s">
        <v>151</v>
      </c>
      <c r="BE195" s="197">
        <f t="shared" si="54"/>
        <v>0</v>
      </c>
      <c r="BF195" s="197">
        <f t="shared" si="55"/>
        <v>0</v>
      </c>
      <c r="BG195" s="197">
        <f t="shared" si="56"/>
        <v>0</v>
      </c>
      <c r="BH195" s="197">
        <f t="shared" si="57"/>
        <v>0</v>
      </c>
      <c r="BI195" s="197">
        <f t="shared" si="58"/>
        <v>0</v>
      </c>
      <c r="BJ195" s="14" t="s">
        <v>81</v>
      </c>
      <c r="BK195" s="197">
        <f t="shared" si="59"/>
        <v>0</v>
      </c>
      <c r="BL195" s="14" t="s">
        <v>157</v>
      </c>
      <c r="BM195" s="196" t="s">
        <v>630</v>
      </c>
    </row>
    <row r="196" spans="1:65" s="2" customFormat="1" ht="16.5" customHeight="1">
      <c r="A196" s="31"/>
      <c r="B196" s="32"/>
      <c r="C196" s="184" t="s">
        <v>384</v>
      </c>
      <c r="D196" s="184" t="s">
        <v>153</v>
      </c>
      <c r="E196" s="185" t="s">
        <v>1453</v>
      </c>
      <c r="F196" s="186" t="s">
        <v>1454</v>
      </c>
      <c r="G196" s="187" t="s">
        <v>156</v>
      </c>
      <c r="H196" s="188">
        <v>2.444</v>
      </c>
      <c r="I196" s="189"/>
      <c r="J196" s="190">
        <f t="shared" si="50"/>
        <v>0</v>
      </c>
      <c r="K196" s="191"/>
      <c r="L196" s="36"/>
      <c r="M196" s="192" t="s">
        <v>1</v>
      </c>
      <c r="N196" s="193" t="s">
        <v>38</v>
      </c>
      <c r="O196" s="68"/>
      <c r="P196" s="194">
        <f t="shared" si="51"/>
        <v>0</v>
      </c>
      <c r="Q196" s="194">
        <v>0</v>
      </c>
      <c r="R196" s="194">
        <f t="shared" si="52"/>
        <v>0</v>
      </c>
      <c r="S196" s="194">
        <v>0</v>
      </c>
      <c r="T196" s="195">
        <f t="shared" si="5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157</v>
      </c>
      <c r="AT196" s="196" t="s">
        <v>153</v>
      </c>
      <c r="AU196" s="196" t="s">
        <v>83</v>
      </c>
      <c r="AY196" s="14" t="s">
        <v>151</v>
      </c>
      <c r="BE196" s="197">
        <f t="shared" si="54"/>
        <v>0</v>
      </c>
      <c r="BF196" s="197">
        <f t="shared" si="55"/>
        <v>0</v>
      </c>
      <c r="BG196" s="197">
        <f t="shared" si="56"/>
        <v>0</v>
      </c>
      <c r="BH196" s="197">
        <f t="shared" si="57"/>
        <v>0</v>
      </c>
      <c r="BI196" s="197">
        <f t="shared" si="58"/>
        <v>0</v>
      </c>
      <c r="BJ196" s="14" t="s">
        <v>81</v>
      </c>
      <c r="BK196" s="197">
        <f t="shared" si="59"/>
        <v>0</v>
      </c>
      <c r="BL196" s="14" t="s">
        <v>157</v>
      </c>
      <c r="BM196" s="196" t="s">
        <v>638</v>
      </c>
    </row>
    <row r="197" spans="1:65" s="2" customFormat="1" ht="16.5" customHeight="1">
      <c r="A197" s="31"/>
      <c r="B197" s="32"/>
      <c r="C197" s="184" t="s">
        <v>388</v>
      </c>
      <c r="D197" s="184" t="s">
        <v>153</v>
      </c>
      <c r="E197" s="185" t="s">
        <v>1455</v>
      </c>
      <c r="F197" s="186" t="s">
        <v>1456</v>
      </c>
      <c r="G197" s="187" t="s">
        <v>192</v>
      </c>
      <c r="H197" s="188">
        <v>4.9000000000000002E-2</v>
      </c>
      <c r="I197" s="189"/>
      <c r="J197" s="190">
        <f t="shared" si="50"/>
        <v>0</v>
      </c>
      <c r="K197" s="191"/>
      <c r="L197" s="36"/>
      <c r="M197" s="192" t="s">
        <v>1</v>
      </c>
      <c r="N197" s="193" t="s">
        <v>38</v>
      </c>
      <c r="O197" s="68"/>
      <c r="P197" s="194">
        <f t="shared" si="51"/>
        <v>0</v>
      </c>
      <c r="Q197" s="194">
        <v>0</v>
      </c>
      <c r="R197" s="194">
        <f t="shared" si="52"/>
        <v>0</v>
      </c>
      <c r="S197" s="194">
        <v>0</v>
      </c>
      <c r="T197" s="195">
        <f t="shared" si="5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157</v>
      </c>
      <c r="AT197" s="196" t="s">
        <v>153</v>
      </c>
      <c r="AU197" s="196" t="s">
        <v>83</v>
      </c>
      <c r="AY197" s="14" t="s">
        <v>151</v>
      </c>
      <c r="BE197" s="197">
        <f t="shared" si="54"/>
        <v>0</v>
      </c>
      <c r="BF197" s="197">
        <f t="shared" si="55"/>
        <v>0</v>
      </c>
      <c r="BG197" s="197">
        <f t="shared" si="56"/>
        <v>0</v>
      </c>
      <c r="BH197" s="197">
        <f t="shared" si="57"/>
        <v>0</v>
      </c>
      <c r="BI197" s="197">
        <f t="shared" si="58"/>
        <v>0</v>
      </c>
      <c r="BJ197" s="14" t="s">
        <v>81</v>
      </c>
      <c r="BK197" s="197">
        <f t="shared" si="59"/>
        <v>0</v>
      </c>
      <c r="BL197" s="14" t="s">
        <v>157</v>
      </c>
      <c r="BM197" s="196" t="s">
        <v>646</v>
      </c>
    </row>
    <row r="198" spans="1:65" s="2" customFormat="1" ht="24.15" customHeight="1">
      <c r="A198" s="31"/>
      <c r="B198" s="32"/>
      <c r="C198" s="184" t="s">
        <v>392</v>
      </c>
      <c r="D198" s="184" t="s">
        <v>153</v>
      </c>
      <c r="E198" s="185" t="s">
        <v>1457</v>
      </c>
      <c r="F198" s="186" t="s">
        <v>1458</v>
      </c>
      <c r="G198" s="187" t="s">
        <v>197</v>
      </c>
      <c r="H198" s="188">
        <v>32.24</v>
      </c>
      <c r="I198" s="189"/>
      <c r="J198" s="190">
        <f t="shared" si="50"/>
        <v>0</v>
      </c>
      <c r="K198" s="191"/>
      <c r="L198" s="36"/>
      <c r="M198" s="192" t="s">
        <v>1</v>
      </c>
      <c r="N198" s="193" t="s">
        <v>38</v>
      </c>
      <c r="O198" s="68"/>
      <c r="P198" s="194">
        <f t="shared" si="51"/>
        <v>0</v>
      </c>
      <c r="Q198" s="194">
        <v>5.8E-4</v>
      </c>
      <c r="R198" s="194">
        <f t="shared" si="52"/>
        <v>1.8699200000000003E-2</v>
      </c>
      <c r="S198" s="194">
        <v>0</v>
      </c>
      <c r="T198" s="195">
        <f t="shared" si="5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215</v>
      </c>
      <c r="AT198" s="196" t="s">
        <v>153</v>
      </c>
      <c r="AU198" s="196" t="s">
        <v>83</v>
      </c>
      <c r="AY198" s="14" t="s">
        <v>151</v>
      </c>
      <c r="BE198" s="197">
        <f t="shared" si="54"/>
        <v>0</v>
      </c>
      <c r="BF198" s="197">
        <f t="shared" si="55"/>
        <v>0</v>
      </c>
      <c r="BG198" s="197">
        <f t="shared" si="56"/>
        <v>0</v>
      </c>
      <c r="BH198" s="197">
        <f t="shared" si="57"/>
        <v>0</v>
      </c>
      <c r="BI198" s="197">
        <f t="shared" si="58"/>
        <v>0</v>
      </c>
      <c r="BJ198" s="14" t="s">
        <v>81</v>
      </c>
      <c r="BK198" s="197">
        <f t="shared" si="59"/>
        <v>0</v>
      </c>
      <c r="BL198" s="14" t="s">
        <v>215</v>
      </c>
      <c r="BM198" s="196" t="s">
        <v>1459</v>
      </c>
    </row>
    <row r="199" spans="1:65" s="2" customFormat="1" ht="24.15" customHeight="1">
      <c r="A199" s="31"/>
      <c r="B199" s="32"/>
      <c r="C199" s="184" t="s">
        <v>396</v>
      </c>
      <c r="D199" s="184" t="s">
        <v>153</v>
      </c>
      <c r="E199" s="185" t="s">
        <v>1460</v>
      </c>
      <c r="F199" s="186" t="s">
        <v>1461</v>
      </c>
      <c r="G199" s="187" t="s">
        <v>287</v>
      </c>
      <c r="H199" s="188">
        <v>13</v>
      </c>
      <c r="I199" s="189"/>
      <c r="J199" s="190">
        <f t="shared" si="50"/>
        <v>0</v>
      </c>
      <c r="K199" s="191"/>
      <c r="L199" s="36"/>
      <c r="M199" s="192" t="s">
        <v>1</v>
      </c>
      <c r="N199" s="193" t="s">
        <v>38</v>
      </c>
      <c r="O199" s="68"/>
      <c r="P199" s="194">
        <f t="shared" si="51"/>
        <v>0</v>
      </c>
      <c r="Q199" s="194">
        <v>0</v>
      </c>
      <c r="R199" s="194">
        <f t="shared" si="52"/>
        <v>0</v>
      </c>
      <c r="S199" s="194">
        <v>0</v>
      </c>
      <c r="T199" s="195">
        <f t="shared" si="5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157</v>
      </c>
      <c r="AT199" s="196" t="s">
        <v>153</v>
      </c>
      <c r="AU199" s="196" t="s">
        <v>83</v>
      </c>
      <c r="AY199" s="14" t="s">
        <v>151</v>
      </c>
      <c r="BE199" s="197">
        <f t="shared" si="54"/>
        <v>0</v>
      </c>
      <c r="BF199" s="197">
        <f t="shared" si="55"/>
        <v>0</v>
      </c>
      <c r="BG199" s="197">
        <f t="shared" si="56"/>
        <v>0</v>
      </c>
      <c r="BH199" s="197">
        <f t="shared" si="57"/>
        <v>0</v>
      </c>
      <c r="BI199" s="197">
        <f t="shared" si="58"/>
        <v>0</v>
      </c>
      <c r="BJ199" s="14" t="s">
        <v>81</v>
      </c>
      <c r="BK199" s="197">
        <f t="shared" si="59"/>
        <v>0</v>
      </c>
      <c r="BL199" s="14" t="s">
        <v>157</v>
      </c>
      <c r="BM199" s="196" t="s">
        <v>664</v>
      </c>
    </row>
    <row r="200" spans="1:65" s="2" customFormat="1" ht="24.15" customHeight="1">
      <c r="A200" s="31"/>
      <c r="B200" s="32"/>
      <c r="C200" s="198" t="s">
        <v>400</v>
      </c>
      <c r="D200" s="198" t="s">
        <v>323</v>
      </c>
      <c r="E200" s="199" t="s">
        <v>1462</v>
      </c>
      <c r="F200" s="200" t="s">
        <v>1463</v>
      </c>
      <c r="G200" s="201" t="s">
        <v>287</v>
      </c>
      <c r="H200" s="202">
        <v>8</v>
      </c>
      <c r="I200" s="203"/>
      <c r="J200" s="204">
        <f t="shared" si="50"/>
        <v>0</v>
      </c>
      <c r="K200" s="205"/>
      <c r="L200" s="206"/>
      <c r="M200" s="207" t="s">
        <v>1</v>
      </c>
      <c r="N200" s="208" t="s">
        <v>38</v>
      </c>
      <c r="O200" s="68"/>
      <c r="P200" s="194">
        <f t="shared" si="51"/>
        <v>0</v>
      </c>
      <c r="Q200" s="194">
        <v>4.3E-3</v>
      </c>
      <c r="R200" s="194">
        <f t="shared" si="52"/>
        <v>3.44E-2</v>
      </c>
      <c r="S200" s="194">
        <v>0</v>
      </c>
      <c r="T200" s="195">
        <f t="shared" si="5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181</v>
      </c>
      <c r="AT200" s="196" t="s">
        <v>323</v>
      </c>
      <c r="AU200" s="196" t="s">
        <v>83</v>
      </c>
      <c r="AY200" s="14" t="s">
        <v>151</v>
      </c>
      <c r="BE200" s="197">
        <f t="shared" si="54"/>
        <v>0</v>
      </c>
      <c r="BF200" s="197">
        <f t="shared" si="55"/>
        <v>0</v>
      </c>
      <c r="BG200" s="197">
        <f t="shared" si="56"/>
        <v>0</v>
      </c>
      <c r="BH200" s="197">
        <f t="shared" si="57"/>
        <v>0</v>
      </c>
      <c r="BI200" s="197">
        <f t="shared" si="58"/>
        <v>0</v>
      </c>
      <c r="BJ200" s="14" t="s">
        <v>81</v>
      </c>
      <c r="BK200" s="197">
        <f t="shared" si="59"/>
        <v>0</v>
      </c>
      <c r="BL200" s="14" t="s">
        <v>157</v>
      </c>
      <c r="BM200" s="196" t="s">
        <v>1464</v>
      </c>
    </row>
    <row r="201" spans="1:65" s="2" customFormat="1" ht="24.15" customHeight="1">
      <c r="A201" s="31"/>
      <c r="B201" s="32"/>
      <c r="C201" s="198" t="s">
        <v>404</v>
      </c>
      <c r="D201" s="198" t="s">
        <v>323</v>
      </c>
      <c r="E201" s="199" t="s">
        <v>1465</v>
      </c>
      <c r="F201" s="200" t="s">
        <v>1466</v>
      </c>
      <c r="G201" s="201" t="s">
        <v>287</v>
      </c>
      <c r="H201" s="202">
        <v>4</v>
      </c>
      <c r="I201" s="203"/>
      <c r="J201" s="204">
        <f t="shared" si="50"/>
        <v>0</v>
      </c>
      <c r="K201" s="205"/>
      <c r="L201" s="206"/>
      <c r="M201" s="207" t="s">
        <v>1</v>
      </c>
      <c r="N201" s="208" t="s">
        <v>38</v>
      </c>
      <c r="O201" s="68"/>
      <c r="P201" s="194">
        <f t="shared" si="51"/>
        <v>0</v>
      </c>
      <c r="Q201" s="194">
        <v>2.7000000000000001E-3</v>
      </c>
      <c r="R201" s="194">
        <f t="shared" si="52"/>
        <v>1.0800000000000001E-2</v>
      </c>
      <c r="S201" s="194">
        <v>0</v>
      </c>
      <c r="T201" s="195">
        <f t="shared" si="5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181</v>
      </c>
      <c r="AT201" s="196" t="s">
        <v>323</v>
      </c>
      <c r="AU201" s="196" t="s">
        <v>83</v>
      </c>
      <c r="AY201" s="14" t="s">
        <v>151</v>
      </c>
      <c r="BE201" s="197">
        <f t="shared" si="54"/>
        <v>0</v>
      </c>
      <c r="BF201" s="197">
        <f t="shared" si="55"/>
        <v>0</v>
      </c>
      <c r="BG201" s="197">
        <f t="shared" si="56"/>
        <v>0</v>
      </c>
      <c r="BH201" s="197">
        <f t="shared" si="57"/>
        <v>0</v>
      </c>
      <c r="BI201" s="197">
        <f t="shared" si="58"/>
        <v>0</v>
      </c>
      <c r="BJ201" s="14" t="s">
        <v>81</v>
      </c>
      <c r="BK201" s="197">
        <f t="shared" si="59"/>
        <v>0</v>
      </c>
      <c r="BL201" s="14" t="s">
        <v>157</v>
      </c>
      <c r="BM201" s="196" t="s">
        <v>1467</v>
      </c>
    </row>
    <row r="202" spans="1:65" s="2" customFormat="1" ht="33" customHeight="1">
      <c r="A202" s="31"/>
      <c r="B202" s="32"/>
      <c r="C202" s="184" t="s">
        <v>408</v>
      </c>
      <c r="D202" s="184" t="s">
        <v>153</v>
      </c>
      <c r="E202" s="185" t="s">
        <v>1468</v>
      </c>
      <c r="F202" s="186" t="s">
        <v>1469</v>
      </c>
      <c r="G202" s="187" t="s">
        <v>248</v>
      </c>
      <c r="H202" s="188">
        <v>23.14</v>
      </c>
      <c r="I202" s="189"/>
      <c r="J202" s="190">
        <f t="shared" si="50"/>
        <v>0</v>
      </c>
      <c r="K202" s="191"/>
      <c r="L202" s="36"/>
      <c r="M202" s="192" t="s">
        <v>1</v>
      </c>
      <c r="N202" s="193" t="s">
        <v>38</v>
      </c>
      <c r="O202" s="68"/>
      <c r="P202" s="194">
        <f t="shared" si="51"/>
        <v>0</v>
      </c>
      <c r="Q202" s="194">
        <v>0</v>
      </c>
      <c r="R202" s="194">
        <f t="shared" si="52"/>
        <v>0</v>
      </c>
      <c r="S202" s="194">
        <v>0</v>
      </c>
      <c r="T202" s="195">
        <f t="shared" si="5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157</v>
      </c>
      <c r="AT202" s="196" t="s">
        <v>153</v>
      </c>
      <c r="AU202" s="196" t="s">
        <v>83</v>
      </c>
      <c r="AY202" s="14" t="s">
        <v>151</v>
      </c>
      <c r="BE202" s="197">
        <f t="shared" si="54"/>
        <v>0</v>
      </c>
      <c r="BF202" s="197">
        <f t="shared" si="55"/>
        <v>0</v>
      </c>
      <c r="BG202" s="197">
        <f t="shared" si="56"/>
        <v>0</v>
      </c>
      <c r="BH202" s="197">
        <f t="shared" si="57"/>
        <v>0</v>
      </c>
      <c r="BI202" s="197">
        <f t="shared" si="58"/>
        <v>0</v>
      </c>
      <c r="BJ202" s="14" t="s">
        <v>81</v>
      </c>
      <c r="BK202" s="197">
        <f t="shared" si="59"/>
        <v>0</v>
      </c>
      <c r="BL202" s="14" t="s">
        <v>157</v>
      </c>
      <c r="BM202" s="196" t="s">
        <v>387</v>
      </c>
    </row>
    <row r="203" spans="1:65" s="2" customFormat="1" ht="24.15" customHeight="1">
      <c r="A203" s="31"/>
      <c r="B203" s="32"/>
      <c r="C203" s="198" t="s">
        <v>412</v>
      </c>
      <c r="D203" s="198" t="s">
        <v>323</v>
      </c>
      <c r="E203" s="199" t="s">
        <v>1470</v>
      </c>
      <c r="F203" s="200" t="s">
        <v>1471</v>
      </c>
      <c r="G203" s="201" t="s">
        <v>248</v>
      </c>
      <c r="H203" s="202">
        <v>23.14</v>
      </c>
      <c r="I203" s="203"/>
      <c r="J203" s="204">
        <f t="shared" si="50"/>
        <v>0</v>
      </c>
      <c r="K203" s="205"/>
      <c r="L203" s="206"/>
      <c r="M203" s="207" t="s">
        <v>1</v>
      </c>
      <c r="N203" s="208" t="s">
        <v>38</v>
      </c>
      <c r="O203" s="68"/>
      <c r="P203" s="194">
        <f t="shared" si="51"/>
        <v>0</v>
      </c>
      <c r="Q203" s="194">
        <v>1.5E-3</v>
      </c>
      <c r="R203" s="194">
        <f t="shared" si="52"/>
        <v>3.4710000000000005E-2</v>
      </c>
      <c r="S203" s="194">
        <v>0</v>
      </c>
      <c r="T203" s="195">
        <f t="shared" si="5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181</v>
      </c>
      <c r="AT203" s="196" t="s">
        <v>323</v>
      </c>
      <c r="AU203" s="196" t="s">
        <v>83</v>
      </c>
      <c r="AY203" s="14" t="s">
        <v>151</v>
      </c>
      <c r="BE203" s="197">
        <f t="shared" si="54"/>
        <v>0</v>
      </c>
      <c r="BF203" s="197">
        <f t="shared" si="55"/>
        <v>0</v>
      </c>
      <c r="BG203" s="197">
        <f t="shared" si="56"/>
        <v>0</v>
      </c>
      <c r="BH203" s="197">
        <f t="shared" si="57"/>
        <v>0</v>
      </c>
      <c r="BI203" s="197">
        <f t="shared" si="58"/>
        <v>0</v>
      </c>
      <c r="BJ203" s="14" t="s">
        <v>81</v>
      </c>
      <c r="BK203" s="197">
        <f t="shared" si="59"/>
        <v>0</v>
      </c>
      <c r="BL203" s="14" t="s">
        <v>157</v>
      </c>
      <c r="BM203" s="196" t="s">
        <v>1472</v>
      </c>
    </row>
    <row r="204" spans="1:65" s="12" customFormat="1" ht="22.8" customHeight="1">
      <c r="B204" s="168"/>
      <c r="C204" s="169"/>
      <c r="D204" s="170" t="s">
        <v>72</v>
      </c>
      <c r="E204" s="182" t="s">
        <v>185</v>
      </c>
      <c r="F204" s="182" t="s">
        <v>1473</v>
      </c>
      <c r="G204" s="169"/>
      <c r="H204" s="169"/>
      <c r="I204" s="172"/>
      <c r="J204" s="183">
        <f>BK204</f>
        <v>0</v>
      </c>
      <c r="K204" s="169"/>
      <c r="L204" s="174"/>
      <c r="M204" s="175"/>
      <c r="N204" s="176"/>
      <c r="O204" s="176"/>
      <c r="P204" s="177">
        <f>SUM(P205:P210)</f>
        <v>0</v>
      </c>
      <c r="Q204" s="176"/>
      <c r="R204" s="177">
        <f>SUM(R205:R210)</f>
        <v>1.3100000000000001E-2</v>
      </c>
      <c r="S204" s="176"/>
      <c r="T204" s="178">
        <f>SUM(T205:T210)</f>
        <v>0</v>
      </c>
      <c r="AR204" s="179" t="s">
        <v>81</v>
      </c>
      <c r="AT204" s="180" t="s">
        <v>72</v>
      </c>
      <c r="AU204" s="180" t="s">
        <v>81</v>
      </c>
      <c r="AY204" s="179" t="s">
        <v>151</v>
      </c>
      <c r="BK204" s="181">
        <f>SUM(BK205:BK210)</f>
        <v>0</v>
      </c>
    </row>
    <row r="205" spans="1:65" s="2" customFormat="1" ht="24.15" customHeight="1">
      <c r="A205" s="31"/>
      <c r="B205" s="32"/>
      <c r="C205" s="184" t="s">
        <v>416</v>
      </c>
      <c r="D205" s="184" t="s">
        <v>153</v>
      </c>
      <c r="E205" s="185" t="s">
        <v>1474</v>
      </c>
      <c r="F205" s="186" t="s">
        <v>1475</v>
      </c>
      <c r="G205" s="187" t="s">
        <v>287</v>
      </c>
      <c r="H205" s="188">
        <v>1</v>
      </c>
      <c r="I205" s="189"/>
      <c r="J205" s="190">
        <f t="shared" ref="J205:J210" si="60">ROUND(I205*H205,2)</f>
        <v>0</v>
      </c>
      <c r="K205" s="191"/>
      <c r="L205" s="36"/>
      <c r="M205" s="192" t="s">
        <v>1</v>
      </c>
      <c r="N205" s="193" t="s">
        <v>38</v>
      </c>
      <c r="O205" s="68"/>
      <c r="P205" s="194">
        <f t="shared" ref="P205:P210" si="61">O205*H205</f>
        <v>0</v>
      </c>
      <c r="Q205" s="194">
        <v>0</v>
      </c>
      <c r="R205" s="194">
        <f t="shared" ref="R205:R210" si="62">Q205*H205</f>
        <v>0</v>
      </c>
      <c r="S205" s="194">
        <v>0</v>
      </c>
      <c r="T205" s="195">
        <f t="shared" ref="T205:T210" si="63"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157</v>
      </c>
      <c r="AT205" s="196" t="s">
        <v>153</v>
      </c>
      <c r="AU205" s="196" t="s">
        <v>83</v>
      </c>
      <c r="AY205" s="14" t="s">
        <v>151</v>
      </c>
      <c r="BE205" s="197">
        <f t="shared" ref="BE205:BE210" si="64">IF(N205="základní",J205,0)</f>
        <v>0</v>
      </c>
      <c r="BF205" s="197">
        <f t="shared" ref="BF205:BF210" si="65">IF(N205="snížená",J205,0)</f>
        <v>0</v>
      </c>
      <c r="BG205" s="197">
        <f t="shared" ref="BG205:BG210" si="66">IF(N205="zákl. přenesená",J205,0)</f>
        <v>0</v>
      </c>
      <c r="BH205" s="197">
        <f t="shared" ref="BH205:BH210" si="67">IF(N205="sníž. přenesená",J205,0)</f>
        <v>0</v>
      </c>
      <c r="BI205" s="197">
        <f t="shared" ref="BI205:BI210" si="68">IF(N205="nulová",J205,0)</f>
        <v>0</v>
      </c>
      <c r="BJ205" s="14" t="s">
        <v>81</v>
      </c>
      <c r="BK205" s="197">
        <f t="shared" ref="BK205:BK210" si="69">ROUND(I205*H205,2)</f>
        <v>0</v>
      </c>
      <c r="BL205" s="14" t="s">
        <v>157</v>
      </c>
      <c r="BM205" s="196" t="s">
        <v>395</v>
      </c>
    </row>
    <row r="206" spans="1:65" s="2" customFormat="1" ht="24.15" customHeight="1">
      <c r="A206" s="31"/>
      <c r="B206" s="32"/>
      <c r="C206" s="198" t="s">
        <v>420</v>
      </c>
      <c r="D206" s="198" t="s">
        <v>323</v>
      </c>
      <c r="E206" s="199" t="s">
        <v>1476</v>
      </c>
      <c r="F206" s="200" t="s">
        <v>1477</v>
      </c>
      <c r="G206" s="201" t="s">
        <v>287</v>
      </c>
      <c r="H206" s="202">
        <v>2</v>
      </c>
      <c r="I206" s="203"/>
      <c r="J206" s="204">
        <f t="shared" si="60"/>
        <v>0</v>
      </c>
      <c r="K206" s="205"/>
      <c r="L206" s="206"/>
      <c r="M206" s="207" t="s">
        <v>1</v>
      </c>
      <c r="N206" s="208" t="s">
        <v>38</v>
      </c>
      <c r="O206" s="68"/>
      <c r="P206" s="194">
        <f t="shared" si="61"/>
        <v>0</v>
      </c>
      <c r="Q206" s="194">
        <v>3.5000000000000001E-3</v>
      </c>
      <c r="R206" s="194">
        <f t="shared" si="62"/>
        <v>7.0000000000000001E-3</v>
      </c>
      <c r="S206" s="194">
        <v>0</v>
      </c>
      <c r="T206" s="195">
        <f t="shared" si="6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181</v>
      </c>
      <c r="AT206" s="196" t="s">
        <v>323</v>
      </c>
      <c r="AU206" s="196" t="s">
        <v>83</v>
      </c>
      <c r="AY206" s="14" t="s">
        <v>151</v>
      </c>
      <c r="BE206" s="197">
        <f t="shared" si="64"/>
        <v>0</v>
      </c>
      <c r="BF206" s="197">
        <f t="shared" si="65"/>
        <v>0</v>
      </c>
      <c r="BG206" s="197">
        <f t="shared" si="66"/>
        <v>0</v>
      </c>
      <c r="BH206" s="197">
        <f t="shared" si="67"/>
        <v>0</v>
      </c>
      <c r="BI206" s="197">
        <f t="shared" si="68"/>
        <v>0</v>
      </c>
      <c r="BJ206" s="14" t="s">
        <v>81</v>
      </c>
      <c r="BK206" s="197">
        <f t="shared" si="69"/>
        <v>0</v>
      </c>
      <c r="BL206" s="14" t="s">
        <v>157</v>
      </c>
      <c r="BM206" s="196" t="s">
        <v>1478</v>
      </c>
    </row>
    <row r="207" spans="1:65" s="2" customFormat="1" ht="24.15" customHeight="1">
      <c r="A207" s="31"/>
      <c r="B207" s="32"/>
      <c r="C207" s="184" t="s">
        <v>424</v>
      </c>
      <c r="D207" s="184" t="s">
        <v>153</v>
      </c>
      <c r="E207" s="185" t="s">
        <v>1479</v>
      </c>
      <c r="F207" s="186" t="s">
        <v>1480</v>
      </c>
      <c r="G207" s="187" t="s">
        <v>287</v>
      </c>
      <c r="H207" s="188">
        <v>1</v>
      </c>
      <c r="I207" s="189"/>
      <c r="J207" s="190">
        <f t="shared" si="60"/>
        <v>0</v>
      </c>
      <c r="K207" s="191"/>
      <c r="L207" s="36"/>
      <c r="M207" s="192" t="s">
        <v>1</v>
      </c>
      <c r="N207" s="193" t="s">
        <v>38</v>
      </c>
      <c r="O207" s="68"/>
      <c r="P207" s="194">
        <f t="shared" si="61"/>
        <v>0</v>
      </c>
      <c r="Q207" s="194">
        <v>0</v>
      </c>
      <c r="R207" s="194">
        <f t="shared" si="62"/>
        <v>0</v>
      </c>
      <c r="S207" s="194">
        <v>0</v>
      </c>
      <c r="T207" s="195">
        <f t="shared" si="6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157</v>
      </c>
      <c r="AT207" s="196" t="s">
        <v>153</v>
      </c>
      <c r="AU207" s="196" t="s">
        <v>83</v>
      </c>
      <c r="AY207" s="14" t="s">
        <v>151</v>
      </c>
      <c r="BE207" s="197">
        <f t="shared" si="64"/>
        <v>0</v>
      </c>
      <c r="BF207" s="197">
        <f t="shared" si="65"/>
        <v>0</v>
      </c>
      <c r="BG207" s="197">
        <f t="shared" si="66"/>
        <v>0</v>
      </c>
      <c r="BH207" s="197">
        <f t="shared" si="67"/>
        <v>0</v>
      </c>
      <c r="BI207" s="197">
        <f t="shared" si="68"/>
        <v>0</v>
      </c>
      <c r="BJ207" s="14" t="s">
        <v>81</v>
      </c>
      <c r="BK207" s="197">
        <f t="shared" si="69"/>
        <v>0</v>
      </c>
      <c r="BL207" s="14" t="s">
        <v>157</v>
      </c>
      <c r="BM207" s="196" t="s">
        <v>719</v>
      </c>
    </row>
    <row r="208" spans="1:65" s="2" customFormat="1" ht="21.75" customHeight="1">
      <c r="A208" s="31"/>
      <c r="B208" s="32"/>
      <c r="C208" s="198" t="s">
        <v>428</v>
      </c>
      <c r="D208" s="198" t="s">
        <v>323</v>
      </c>
      <c r="E208" s="199" t="s">
        <v>1481</v>
      </c>
      <c r="F208" s="200" t="s">
        <v>1482</v>
      </c>
      <c r="G208" s="201" t="s">
        <v>287</v>
      </c>
      <c r="H208" s="202">
        <v>1</v>
      </c>
      <c r="I208" s="203"/>
      <c r="J208" s="204">
        <f t="shared" si="60"/>
        <v>0</v>
      </c>
      <c r="K208" s="205"/>
      <c r="L208" s="206"/>
      <c r="M208" s="207" t="s">
        <v>1</v>
      </c>
      <c r="N208" s="208" t="s">
        <v>38</v>
      </c>
      <c r="O208" s="68"/>
      <c r="P208" s="194">
        <f t="shared" si="61"/>
        <v>0</v>
      </c>
      <c r="Q208" s="194">
        <v>6.1000000000000004E-3</v>
      </c>
      <c r="R208" s="194">
        <f t="shared" si="62"/>
        <v>6.1000000000000004E-3</v>
      </c>
      <c r="S208" s="194">
        <v>0</v>
      </c>
      <c r="T208" s="195">
        <f t="shared" si="6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181</v>
      </c>
      <c r="AT208" s="196" t="s">
        <v>323</v>
      </c>
      <c r="AU208" s="196" t="s">
        <v>83</v>
      </c>
      <c r="AY208" s="14" t="s">
        <v>151</v>
      </c>
      <c r="BE208" s="197">
        <f t="shared" si="64"/>
        <v>0</v>
      </c>
      <c r="BF208" s="197">
        <f t="shared" si="65"/>
        <v>0</v>
      </c>
      <c r="BG208" s="197">
        <f t="shared" si="66"/>
        <v>0</v>
      </c>
      <c r="BH208" s="197">
        <f t="shared" si="67"/>
        <v>0</v>
      </c>
      <c r="BI208" s="197">
        <f t="shared" si="68"/>
        <v>0</v>
      </c>
      <c r="BJ208" s="14" t="s">
        <v>81</v>
      </c>
      <c r="BK208" s="197">
        <f t="shared" si="69"/>
        <v>0</v>
      </c>
      <c r="BL208" s="14" t="s">
        <v>157</v>
      </c>
      <c r="BM208" s="196" t="s">
        <v>1483</v>
      </c>
    </row>
    <row r="209" spans="1:65" s="2" customFormat="1" ht="24.15" customHeight="1">
      <c r="A209" s="31"/>
      <c r="B209" s="32"/>
      <c r="C209" s="184" t="s">
        <v>433</v>
      </c>
      <c r="D209" s="184" t="s">
        <v>153</v>
      </c>
      <c r="E209" s="185" t="s">
        <v>1484</v>
      </c>
      <c r="F209" s="186" t="s">
        <v>1485</v>
      </c>
      <c r="G209" s="187" t="s">
        <v>287</v>
      </c>
      <c r="H209" s="188">
        <v>1</v>
      </c>
      <c r="I209" s="189"/>
      <c r="J209" s="190">
        <f t="shared" si="60"/>
        <v>0</v>
      </c>
      <c r="K209" s="191"/>
      <c r="L209" s="36"/>
      <c r="M209" s="192" t="s">
        <v>1</v>
      </c>
      <c r="N209" s="193" t="s">
        <v>38</v>
      </c>
      <c r="O209" s="68"/>
      <c r="P209" s="194">
        <f t="shared" si="61"/>
        <v>0</v>
      </c>
      <c r="Q209" s="194">
        <v>0</v>
      </c>
      <c r="R209" s="194">
        <f t="shared" si="62"/>
        <v>0</v>
      </c>
      <c r="S209" s="194">
        <v>0</v>
      </c>
      <c r="T209" s="195">
        <f t="shared" si="6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157</v>
      </c>
      <c r="AT209" s="196" t="s">
        <v>153</v>
      </c>
      <c r="AU209" s="196" t="s">
        <v>83</v>
      </c>
      <c r="AY209" s="14" t="s">
        <v>151</v>
      </c>
      <c r="BE209" s="197">
        <f t="shared" si="64"/>
        <v>0</v>
      </c>
      <c r="BF209" s="197">
        <f t="shared" si="65"/>
        <v>0</v>
      </c>
      <c r="BG209" s="197">
        <f t="shared" si="66"/>
        <v>0</v>
      </c>
      <c r="BH209" s="197">
        <f t="shared" si="67"/>
        <v>0</v>
      </c>
      <c r="BI209" s="197">
        <f t="shared" si="68"/>
        <v>0</v>
      </c>
      <c r="BJ209" s="14" t="s">
        <v>81</v>
      </c>
      <c r="BK209" s="197">
        <f t="shared" si="69"/>
        <v>0</v>
      </c>
      <c r="BL209" s="14" t="s">
        <v>157</v>
      </c>
      <c r="BM209" s="196" t="s">
        <v>403</v>
      </c>
    </row>
    <row r="210" spans="1:65" s="2" customFormat="1" ht="24.15" customHeight="1">
      <c r="A210" s="31"/>
      <c r="B210" s="32"/>
      <c r="C210" s="184" t="s">
        <v>437</v>
      </c>
      <c r="D210" s="184" t="s">
        <v>153</v>
      </c>
      <c r="E210" s="185" t="s">
        <v>1400</v>
      </c>
      <c r="F210" s="186" t="s">
        <v>1401</v>
      </c>
      <c r="G210" s="187" t="s">
        <v>192</v>
      </c>
      <c r="H210" s="188">
        <v>0.191</v>
      </c>
      <c r="I210" s="189"/>
      <c r="J210" s="190">
        <f t="shared" si="60"/>
        <v>0</v>
      </c>
      <c r="K210" s="191"/>
      <c r="L210" s="36"/>
      <c r="M210" s="192" t="s">
        <v>1</v>
      </c>
      <c r="N210" s="193" t="s">
        <v>38</v>
      </c>
      <c r="O210" s="68"/>
      <c r="P210" s="194">
        <f t="shared" si="61"/>
        <v>0</v>
      </c>
      <c r="Q210" s="194">
        <v>0</v>
      </c>
      <c r="R210" s="194">
        <f t="shared" si="62"/>
        <v>0</v>
      </c>
      <c r="S210" s="194">
        <v>0</v>
      </c>
      <c r="T210" s="195">
        <f t="shared" si="6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157</v>
      </c>
      <c r="AT210" s="196" t="s">
        <v>153</v>
      </c>
      <c r="AU210" s="196" t="s">
        <v>83</v>
      </c>
      <c r="AY210" s="14" t="s">
        <v>151</v>
      </c>
      <c r="BE210" s="197">
        <f t="shared" si="64"/>
        <v>0</v>
      </c>
      <c r="BF210" s="197">
        <f t="shared" si="65"/>
        <v>0</v>
      </c>
      <c r="BG210" s="197">
        <f t="shared" si="66"/>
        <v>0</v>
      </c>
      <c r="BH210" s="197">
        <f t="shared" si="67"/>
        <v>0</v>
      </c>
      <c r="BI210" s="197">
        <f t="shared" si="68"/>
        <v>0</v>
      </c>
      <c r="BJ210" s="14" t="s">
        <v>81</v>
      </c>
      <c r="BK210" s="197">
        <f t="shared" si="69"/>
        <v>0</v>
      </c>
      <c r="BL210" s="14" t="s">
        <v>157</v>
      </c>
      <c r="BM210" s="196" t="s">
        <v>407</v>
      </c>
    </row>
    <row r="211" spans="1:65" s="12" customFormat="1" ht="22.8" customHeight="1">
      <c r="B211" s="168"/>
      <c r="C211" s="169"/>
      <c r="D211" s="170" t="s">
        <v>72</v>
      </c>
      <c r="E211" s="182" t="s">
        <v>524</v>
      </c>
      <c r="F211" s="182" t="s">
        <v>1486</v>
      </c>
      <c r="G211" s="169"/>
      <c r="H211" s="169"/>
      <c r="I211" s="172"/>
      <c r="J211" s="183">
        <f>BK211</f>
        <v>0</v>
      </c>
      <c r="K211" s="169"/>
      <c r="L211" s="174"/>
      <c r="M211" s="175"/>
      <c r="N211" s="176"/>
      <c r="O211" s="176"/>
      <c r="P211" s="177">
        <f>SUM(P212:P219)</f>
        <v>0</v>
      </c>
      <c r="Q211" s="176"/>
      <c r="R211" s="177">
        <f>SUM(R212:R219)</f>
        <v>0</v>
      </c>
      <c r="S211" s="176"/>
      <c r="T211" s="178">
        <f>SUM(T212:T219)</f>
        <v>0</v>
      </c>
      <c r="AR211" s="179" t="s">
        <v>81</v>
      </c>
      <c r="AT211" s="180" t="s">
        <v>72</v>
      </c>
      <c r="AU211" s="180" t="s">
        <v>81</v>
      </c>
      <c r="AY211" s="179" t="s">
        <v>151</v>
      </c>
      <c r="BK211" s="181">
        <f>SUM(BK212:BK219)</f>
        <v>0</v>
      </c>
    </row>
    <row r="212" spans="1:65" s="2" customFormat="1" ht="24.15" customHeight="1">
      <c r="A212" s="31"/>
      <c r="B212" s="32"/>
      <c r="C212" s="184" t="s">
        <v>441</v>
      </c>
      <c r="D212" s="184" t="s">
        <v>153</v>
      </c>
      <c r="E212" s="185" t="s">
        <v>1487</v>
      </c>
      <c r="F212" s="186" t="s">
        <v>1488</v>
      </c>
      <c r="G212" s="187" t="s">
        <v>197</v>
      </c>
      <c r="H212" s="188">
        <v>63.96</v>
      </c>
      <c r="I212" s="189"/>
      <c r="J212" s="190">
        <f t="shared" ref="J212:J219" si="70">ROUND(I212*H212,2)</f>
        <v>0</v>
      </c>
      <c r="K212" s="191"/>
      <c r="L212" s="36"/>
      <c r="M212" s="192" t="s">
        <v>1</v>
      </c>
      <c r="N212" s="193" t="s">
        <v>38</v>
      </c>
      <c r="O212" s="68"/>
      <c r="P212" s="194">
        <f t="shared" ref="P212:P219" si="71">O212*H212</f>
        <v>0</v>
      </c>
      <c r="Q212" s="194">
        <v>0</v>
      </c>
      <c r="R212" s="194">
        <f t="shared" ref="R212:R219" si="72">Q212*H212</f>
        <v>0</v>
      </c>
      <c r="S212" s="194">
        <v>0</v>
      </c>
      <c r="T212" s="195">
        <f t="shared" ref="T212:T219" si="73"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157</v>
      </c>
      <c r="AT212" s="196" t="s">
        <v>153</v>
      </c>
      <c r="AU212" s="196" t="s">
        <v>83</v>
      </c>
      <c r="AY212" s="14" t="s">
        <v>151</v>
      </c>
      <c r="BE212" s="197">
        <f t="shared" ref="BE212:BE219" si="74">IF(N212="základní",J212,0)</f>
        <v>0</v>
      </c>
      <c r="BF212" s="197">
        <f t="shared" ref="BF212:BF219" si="75">IF(N212="snížená",J212,0)</f>
        <v>0</v>
      </c>
      <c r="BG212" s="197">
        <f t="shared" ref="BG212:BG219" si="76">IF(N212="zákl. přenesená",J212,0)</f>
        <v>0</v>
      </c>
      <c r="BH212" s="197">
        <f t="shared" ref="BH212:BH219" si="77">IF(N212="sníž. přenesená",J212,0)</f>
        <v>0</v>
      </c>
      <c r="BI212" s="197">
        <f t="shared" ref="BI212:BI219" si="78">IF(N212="nulová",J212,0)</f>
        <v>0</v>
      </c>
      <c r="BJ212" s="14" t="s">
        <v>81</v>
      </c>
      <c r="BK212" s="197">
        <f t="shared" ref="BK212:BK219" si="79">ROUND(I212*H212,2)</f>
        <v>0</v>
      </c>
      <c r="BL212" s="14" t="s">
        <v>157</v>
      </c>
      <c r="BM212" s="196" t="s">
        <v>411</v>
      </c>
    </row>
    <row r="213" spans="1:65" s="2" customFormat="1" ht="24.15" customHeight="1">
      <c r="A213" s="31"/>
      <c r="B213" s="32"/>
      <c r="C213" s="184" t="s">
        <v>445</v>
      </c>
      <c r="D213" s="184" t="s">
        <v>153</v>
      </c>
      <c r="E213" s="185" t="s">
        <v>1489</v>
      </c>
      <c r="F213" s="186" t="s">
        <v>1490</v>
      </c>
      <c r="G213" s="187" t="s">
        <v>197</v>
      </c>
      <c r="H213" s="188">
        <v>63.96</v>
      </c>
      <c r="I213" s="189"/>
      <c r="J213" s="190">
        <f t="shared" si="70"/>
        <v>0</v>
      </c>
      <c r="K213" s="191"/>
      <c r="L213" s="36"/>
      <c r="M213" s="192" t="s">
        <v>1</v>
      </c>
      <c r="N213" s="193" t="s">
        <v>38</v>
      </c>
      <c r="O213" s="68"/>
      <c r="P213" s="194">
        <f t="shared" si="71"/>
        <v>0</v>
      </c>
      <c r="Q213" s="194">
        <v>0</v>
      </c>
      <c r="R213" s="194">
        <f t="shared" si="72"/>
        <v>0</v>
      </c>
      <c r="S213" s="194">
        <v>0</v>
      </c>
      <c r="T213" s="195">
        <f t="shared" si="7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157</v>
      </c>
      <c r="AT213" s="196" t="s">
        <v>153</v>
      </c>
      <c r="AU213" s="196" t="s">
        <v>83</v>
      </c>
      <c r="AY213" s="14" t="s">
        <v>151</v>
      </c>
      <c r="BE213" s="197">
        <f t="shared" si="74"/>
        <v>0</v>
      </c>
      <c r="BF213" s="197">
        <f t="shared" si="75"/>
        <v>0</v>
      </c>
      <c r="BG213" s="197">
        <f t="shared" si="76"/>
        <v>0</v>
      </c>
      <c r="BH213" s="197">
        <f t="shared" si="77"/>
        <v>0</v>
      </c>
      <c r="BI213" s="197">
        <f t="shared" si="78"/>
        <v>0</v>
      </c>
      <c r="BJ213" s="14" t="s">
        <v>81</v>
      </c>
      <c r="BK213" s="197">
        <f t="shared" si="79"/>
        <v>0</v>
      </c>
      <c r="BL213" s="14" t="s">
        <v>157</v>
      </c>
      <c r="BM213" s="196" t="s">
        <v>415</v>
      </c>
    </row>
    <row r="214" spans="1:65" s="2" customFormat="1" ht="16.5" customHeight="1">
      <c r="A214" s="31"/>
      <c r="B214" s="32"/>
      <c r="C214" s="184" t="s">
        <v>449</v>
      </c>
      <c r="D214" s="184" t="s">
        <v>153</v>
      </c>
      <c r="E214" s="185" t="s">
        <v>1491</v>
      </c>
      <c r="F214" s="186" t="s">
        <v>1492</v>
      </c>
      <c r="G214" s="187" t="s">
        <v>248</v>
      </c>
      <c r="H214" s="188">
        <v>10.66</v>
      </c>
      <c r="I214" s="189"/>
      <c r="J214" s="190">
        <f t="shared" si="70"/>
        <v>0</v>
      </c>
      <c r="K214" s="191"/>
      <c r="L214" s="36"/>
      <c r="M214" s="192" t="s">
        <v>1</v>
      </c>
      <c r="N214" s="193" t="s">
        <v>38</v>
      </c>
      <c r="O214" s="68"/>
      <c r="P214" s="194">
        <f t="shared" si="71"/>
        <v>0</v>
      </c>
      <c r="Q214" s="194">
        <v>0</v>
      </c>
      <c r="R214" s="194">
        <f t="shared" si="72"/>
        <v>0</v>
      </c>
      <c r="S214" s="194">
        <v>0</v>
      </c>
      <c r="T214" s="195">
        <f t="shared" si="7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157</v>
      </c>
      <c r="AT214" s="196" t="s">
        <v>153</v>
      </c>
      <c r="AU214" s="196" t="s">
        <v>83</v>
      </c>
      <c r="AY214" s="14" t="s">
        <v>151</v>
      </c>
      <c r="BE214" s="197">
        <f t="shared" si="74"/>
        <v>0</v>
      </c>
      <c r="BF214" s="197">
        <f t="shared" si="75"/>
        <v>0</v>
      </c>
      <c r="BG214" s="197">
        <f t="shared" si="76"/>
        <v>0</v>
      </c>
      <c r="BH214" s="197">
        <f t="shared" si="77"/>
        <v>0</v>
      </c>
      <c r="BI214" s="197">
        <f t="shared" si="78"/>
        <v>0</v>
      </c>
      <c r="BJ214" s="14" t="s">
        <v>81</v>
      </c>
      <c r="BK214" s="197">
        <f t="shared" si="79"/>
        <v>0</v>
      </c>
      <c r="BL214" s="14" t="s">
        <v>157</v>
      </c>
      <c r="BM214" s="196" t="s">
        <v>419</v>
      </c>
    </row>
    <row r="215" spans="1:65" s="2" customFormat="1" ht="24.15" customHeight="1">
      <c r="A215" s="31"/>
      <c r="B215" s="32"/>
      <c r="C215" s="184" t="s">
        <v>453</v>
      </c>
      <c r="D215" s="184" t="s">
        <v>153</v>
      </c>
      <c r="E215" s="185" t="s">
        <v>1493</v>
      </c>
      <c r="F215" s="186" t="s">
        <v>1494</v>
      </c>
      <c r="G215" s="187" t="s">
        <v>192</v>
      </c>
      <c r="H215" s="188">
        <v>28.792999999999999</v>
      </c>
      <c r="I215" s="189"/>
      <c r="J215" s="190">
        <f t="shared" si="70"/>
        <v>0</v>
      </c>
      <c r="K215" s="191"/>
      <c r="L215" s="36"/>
      <c r="M215" s="192" t="s">
        <v>1</v>
      </c>
      <c r="N215" s="193" t="s">
        <v>38</v>
      </c>
      <c r="O215" s="68"/>
      <c r="P215" s="194">
        <f t="shared" si="71"/>
        <v>0</v>
      </c>
      <c r="Q215" s="194">
        <v>0</v>
      </c>
      <c r="R215" s="194">
        <f t="shared" si="72"/>
        <v>0</v>
      </c>
      <c r="S215" s="194">
        <v>0</v>
      </c>
      <c r="T215" s="195">
        <f t="shared" si="7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157</v>
      </c>
      <c r="AT215" s="196" t="s">
        <v>153</v>
      </c>
      <c r="AU215" s="196" t="s">
        <v>83</v>
      </c>
      <c r="AY215" s="14" t="s">
        <v>151</v>
      </c>
      <c r="BE215" s="197">
        <f t="shared" si="74"/>
        <v>0</v>
      </c>
      <c r="BF215" s="197">
        <f t="shared" si="75"/>
        <v>0</v>
      </c>
      <c r="BG215" s="197">
        <f t="shared" si="76"/>
        <v>0</v>
      </c>
      <c r="BH215" s="197">
        <f t="shared" si="77"/>
        <v>0</v>
      </c>
      <c r="BI215" s="197">
        <f t="shared" si="78"/>
        <v>0</v>
      </c>
      <c r="BJ215" s="14" t="s">
        <v>81</v>
      </c>
      <c r="BK215" s="197">
        <f t="shared" si="79"/>
        <v>0</v>
      </c>
      <c r="BL215" s="14" t="s">
        <v>157</v>
      </c>
      <c r="BM215" s="196" t="s">
        <v>423</v>
      </c>
    </row>
    <row r="216" spans="1:65" s="2" customFormat="1" ht="16.5" customHeight="1">
      <c r="A216" s="31"/>
      <c r="B216" s="32"/>
      <c r="C216" s="184" t="s">
        <v>457</v>
      </c>
      <c r="D216" s="184" t="s">
        <v>153</v>
      </c>
      <c r="E216" s="185" t="s">
        <v>1495</v>
      </c>
      <c r="F216" s="186" t="s">
        <v>1496</v>
      </c>
      <c r="G216" s="187" t="s">
        <v>192</v>
      </c>
      <c r="H216" s="188">
        <v>28.792999999999999</v>
      </c>
      <c r="I216" s="189"/>
      <c r="J216" s="190">
        <f t="shared" si="70"/>
        <v>0</v>
      </c>
      <c r="K216" s="191"/>
      <c r="L216" s="36"/>
      <c r="M216" s="192" t="s">
        <v>1</v>
      </c>
      <c r="N216" s="193" t="s">
        <v>38</v>
      </c>
      <c r="O216" s="68"/>
      <c r="P216" s="194">
        <f t="shared" si="71"/>
        <v>0</v>
      </c>
      <c r="Q216" s="194">
        <v>0</v>
      </c>
      <c r="R216" s="194">
        <f t="shared" si="72"/>
        <v>0</v>
      </c>
      <c r="S216" s="194">
        <v>0</v>
      </c>
      <c r="T216" s="195">
        <f t="shared" si="7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157</v>
      </c>
      <c r="AT216" s="196" t="s">
        <v>153</v>
      </c>
      <c r="AU216" s="196" t="s">
        <v>83</v>
      </c>
      <c r="AY216" s="14" t="s">
        <v>151</v>
      </c>
      <c r="BE216" s="197">
        <f t="shared" si="74"/>
        <v>0</v>
      </c>
      <c r="BF216" s="197">
        <f t="shared" si="75"/>
        <v>0</v>
      </c>
      <c r="BG216" s="197">
        <f t="shared" si="76"/>
        <v>0</v>
      </c>
      <c r="BH216" s="197">
        <f t="shared" si="77"/>
        <v>0</v>
      </c>
      <c r="BI216" s="197">
        <f t="shared" si="78"/>
        <v>0</v>
      </c>
      <c r="BJ216" s="14" t="s">
        <v>81</v>
      </c>
      <c r="BK216" s="197">
        <f t="shared" si="79"/>
        <v>0</v>
      </c>
      <c r="BL216" s="14" t="s">
        <v>157</v>
      </c>
      <c r="BM216" s="196" t="s">
        <v>427</v>
      </c>
    </row>
    <row r="217" spans="1:65" s="2" customFormat="1" ht="24.15" customHeight="1">
      <c r="A217" s="31"/>
      <c r="B217" s="32"/>
      <c r="C217" s="184" t="s">
        <v>463</v>
      </c>
      <c r="D217" s="184" t="s">
        <v>153</v>
      </c>
      <c r="E217" s="185" t="s">
        <v>1497</v>
      </c>
      <c r="F217" s="186" t="s">
        <v>1498</v>
      </c>
      <c r="G217" s="187" t="s">
        <v>192</v>
      </c>
      <c r="H217" s="188">
        <v>172.75800000000001</v>
      </c>
      <c r="I217" s="189"/>
      <c r="J217" s="190">
        <f t="shared" si="70"/>
        <v>0</v>
      </c>
      <c r="K217" s="191"/>
      <c r="L217" s="36"/>
      <c r="M217" s="192" t="s">
        <v>1</v>
      </c>
      <c r="N217" s="193" t="s">
        <v>38</v>
      </c>
      <c r="O217" s="68"/>
      <c r="P217" s="194">
        <f t="shared" si="71"/>
        <v>0</v>
      </c>
      <c r="Q217" s="194">
        <v>0</v>
      </c>
      <c r="R217" s="194">
        <f t="shared" si="72"/>
        <v>0</v>
      </c>
      <c r="S217" s="194">
        <v>0</v>
      </c>
      <c r="T217" s="195">
        <f t="shared" si="7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157</v>
      </c>
      <c r="AT217" s="196" t="s">
        <v>153</v>
      </c>
      <c r="AU217" s="196" t="s">
        <v>83</v>
      </c>
      <c r="AY217" s="14" t="s">
        <v>151</v>
      </c>
      <c r="BE217" s="197">
        <f t="shared" si="74"/>
        <v>0</v>
      </c>
      <c r="BF217" s="197">
        <f t="shared" si="75"/>
        <v>0</v>
      </c>
      <c r="BG217" s="197">
        <f t="shared" si="76"/>
        <v>0</v>
      </c>
      <c r="BH217" s="197">
        <f t="shared" si="77"/>
        <v>0</v>
      </c>
      <c r="BI217" s="197">
        <f t="shared" si="78"/>
        <v>0</v>
      </c>
      <c r="BJ217" s="14" t="s">
        <v>81</v>
      </c>
      <c r="BK217" s="197">
        <f t="shared" si="79"/>
        <v>0</v>
      </c>
      <c r="BL217" s="14" t="s">
        <v>157</v>
      </c>
      <c r="BM217" s="196" t="s">
        <v>431</v>
      </c>
    </row>
    <row r="218" spans="1:65" s="2" customFormat="1" ht="37.799999999999997" customHeight="1">
      <c r="A218" s="31"/>
      <c r="B218" s="32"/>
      <c r="C218" s="184" t="s">
        <v>467</v>
      </c>
      <c r="D218" s="184" t="s">
        <v>153</v>
      </c>
      <c r="E218" s="185" t="s">
        <v>1499</v>
      </c>
      <c r="F218" s="186" t="s">
        <v>1500</v>
      </c>
      <c r="G218" s="187" t="s">
        <v>192</v>
      </c>
      <c r="H218" s="188">
        <v>17.216000000000001</v>
      </c>
      <c r="I218" s="189"/>
      <c r="J218" s="190">
        <f t="shared" si="70"/>
        <v>0</v>
      </c>
      <c r="K218" s="191"/>
      <c r="L218" s="36"/>
      <c r="M218" s="192" t="s">
        <v>1</v>
      </c>
      <c r="N218" s="193" t="s">
        <v>38</v>
      </c>
      <c r="O218" s="68"/>
      <c r="P218" s="194">
        <f t="shared" si="71"/>
        <v>0</v>
      </c>
      <c r="Q218" s="194">
        <v>0</v>
      </c>
      <c r="R218" s="194">
        <f t="shared" si="72"/>
        <v>0</v>
      </c>
      <c r="S218" s="194">
        <v>0</v>
      </c>
      <c r="T218" s="195">
        <f t="shared" si="7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157</v>
      </c>
      <c r="AT218" s="196" t="s">
        <v>153</v>
      </c>
      <c r="AU218" s="196" t="s">
        <v>83</v>
      </c>
      <c r="AY218" s="14" t="s">
        <v>151</v>
      </c>
      <c r="BE218" s="197">
        <f t="shared" si="74"/>
        <v>0</v>
      </c>
      <c r="BF218" s="197">
        <f t="shared" si="75"/>
        <v>0</v>
      </c>
      <c r="BG218" s="197">
        <f t="shared" si="76"/>
        <v>0</v>
      </c>
      <c r="BH218" s="197">
        <f t="shared" si="77"/>
        <v>0</v>
      </c>
      <c r="BI218" s="197">
        <f t="shared" si="78"/>
        <v>0</v>
      </c>
      <c r="BJ218" s="14" t="s">
        <v>81</v>
      </c>
      <c r="BK218" s="197">
        <f t="shared" si="79"/>
        <v>0</v>
      </c>
      <c r="BL218" s="14" t="s">
        <v>157</v>
      </c>
      <c r="BM218" s="196" t="s">
        <v>1501</v>
      </c>
    </row>
    <row r="219" spans="1:65" s="2" customFormat="1" ht="44.25" customHeight="1">
      <c r="A219" s="31"/>
      <c r="B219" s="32"/>
      <c r="C219" s="184" t="s">
        <v>471</v>
      </c>
      <c r="D219" s="184" t="s">
        <v>153</v>
      </c>
      <c r="E219" s="185" t="s">
        <v>1502</v>
      </c>
      <c r="F219" s="186" t="s">
        <v>1503</v>
      </c>
      <c r="G219" s="187" t="s">
        <v>192</v>
      </c>
      <c r="H219" s="188">
        <v>11.577</v>
      </c>
      <c r="I219" s="189"/>
      <c r="J219" s="190">
        <f t="shared" si="70"/>
        <v>0</v>
      </c>
      <c r="K219" s="191"/>
      <c r="L219" s="36"/>
      <c r="M219" s="209" t="s">
        <v>1</v>
      </c>
      <c r="N219" s="210" t="s">
        <v>38</v>
      </c>
      <c r="O219" s="211"/>
      <c r="P219" s="212">
        <f t="shared" si="71"/>
        <v>0</v>
      </c>
      <c r="Q219" s="212">
        <v>0</v>
      </c>
      <c r="R219" s="212">
        <f t="shared" si="72"/>
        <v>0</v>
      </c>
      <c r="S219" s="212">
        <v>0</v>
      </c>
      <c r="T219" s="213">
        <f t="shared" si="7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157</v>
      </c>
      <c r="AT219" s="196" t="s">
        <v>153</v>
      </c>
      <c r="AU219" s="196" t="s">
        <v>83</v>
      </c>
      <c r="AY219" s="14" t="s">
        <v>151</v>
      </c>
      <c r="BE219" s="197">
        <f t="shared" si="74"/>
        <v>0</v>
      </c>
      <c r="BF219" s="197">
        <f t="shared" si="75"/>
        <v>0</v>
      </c>
      <c r="BG219" s="197">
        <f t="shared" si="76"/>
        <v>0</v>
      </c>
      <c r="BH219" s="197">
        <f t="shared" si="77"/>
        <v>0</v>
      </c>
      <c r="BI219" s="197">
        <f t="shared" si="78"/>
        <v>0</v>
      </c>
      <c r="BJ219" s="14" t="s">
        <v>81</v>
      </c>
      <c r="BK219" s="197">
        <f t="shared" si="79"/>
        <v>0</v>
      </c>
      <c r="BL219" s="14" t="s">
        <v>157</v>
      </c>
      <c r="BM219" s="196" t="s">
        <v>1504</v>
      </c>
    </row>
    <row r="220" spans="1:65" s="2" customFormat="1" ht="6.9" customHeight="1">
      <c r="A220" s="31"/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36"/>
      <c r="M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</row>
  </sheetData>
  <sheetProtection algorithmName="SHA-512" hashValue="G78A6BLmFOdQEr7DSDCLZ9gbWvjD4NX/DZU3Y2rUVPry7EupCRj0oT1K5sacC6OldUVQ1fShzTEg0lk0py5KwQ==" saltValue="3TChFvPxxKYQEjLMjPmChVFSov+1t3rq2onUZ27sRzxN8rlwIkyk+ehblRXnHY90R1u7R5N2dHbygf7Rn4hu7Q==" spinCount="100000" sheet="1" objects="1" scenarios="1" formatColumns="0" formatRows="0" autoFilter="0"/>
  <autoFilter ref="C126:K21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89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" customHeight="1">
      <c r="B4" s="17"/>
      <c r="D4" s="107" t="s">
        <v>96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Hasičská zbrojnice Štěpánovice-Dobrovolní hasiči, knihovna a ostatní (CÚ 2023)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1505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21. 5. 2023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37</v>
      </c>
      <c r="E33" s="109" t="s">
        <v>38</v>
      </c>
      <c r="F33" s="120">
        <f>ROUND((SUM(BE119:BE132)),  2)</f>
        <v>0</v>
      </c>
      <c r="G33" s="31"/>
      <c r="H33" s="31"/>
      <c r="I33" s="121">
        <v>0.21</v>
      </c>
      <c r="J33" s="120">
        <f>ROUND(((SUM(BE119:BE132))*I33),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39</v>
      </c>
      <c r="F34" s="120">
        <f>ROUND((SUM(BF119:BF132)),  2)</f>
        <v>0</v>
      </c>
      <c r="G34" s="31"/>
      <c r="H34" s="31"/>
      <c r="I34" s="121">
        <v>0.15</v>
      </c>
      <c r="J34" s="120">
        <f>ROUND(((SUM(BF119:BF132))*I34),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40</v>
      </c>
      <c r="F35" s="120">
        <f>ROUND((SUM(BG119:BG132)),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41</v>
      </c>
      <c r="F36" s="120">
        <f>ROUND((SUM(BH119:BH132)),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42</v>
      </c>
      <c r="F37" s="120">
        <f>ROUND((SUM(BI119:BI132)),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Hasičská zbrojnice Štěpánovice-Dobrovolní hasiči, knihovna a ostatní (CÚ 2023)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6" t="str">
        <f>E9</f>
        <v>410003 - Demolice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21. 5. 2023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100</v>
      </c>
      <c r="D94" s="141"/>
      <c r="E94" s="141"/>
      <c r="F94" s="141"/>
      <c r="G94" s="141"/>
      <c r="H94" s="141"/>
      <c r="I94" s="141"/>
      <c r="J94" s="142" t="s">
        <v>101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102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" customHeight="1">
      <c r="B97" s="144"/>
      <c r="C97" s="145"/>
      <c r="D97" s="146" t="s">
        <v>104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95" customHeight="1">
      <c r="B98" s="150"/>
      <c r="C98" s="151"/>
      <c r="D98" s="152" t="s">
        <v>1355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95" customHeight="1">
      <c r="B99" s="150"/>
      <c r="C99" s="151"/>
      <c r="D99" s="152" t="s">
        <v>1506</v>
      </c>
      <c r="E99" s="153"/>
      <c r="F99" s="153"/>
      <c r="G99" s="153"/>
      <c r="H99" s="153"/>
      <c r="I99" s="153"/>
      <c r="J99" s="154">
        <f>J126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" customHeight="1">
      <c r="A106" s="31"/>
      <c r="B106" s="32"/>
      <c r="C106" s="20" t="s">
        <v>137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64" t="str">
        <f>E7</f>
        <v>Hasičská zbrojnice Štěpánovice-Dobrovolní hasiči, knihovna a ostatní (CÚ 2023)</v>
      </c>
      <c r="F109" s="265"/>
      <c r="G109" s="265"/>
      <c r="H109" s="26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6" t="str">
        <f>E9</f>
        <v>410003 - Demolice</v>
      </c>
      <c r="F111" s="266"/>
      <c r="G111" s="266"/>
      <c r="H111" s="26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21. 5. 2023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138</v>
      </c>
      <c r="D118" s="159" t="s">
        <v>58</v>
      </c>
      <c r="E118" s="159" t="s">
        <v>54</v>
      </c>
      <c r="F118" s="159" t="s">
        <v>55</v>
      </c>
      <c r="G118" s="159" t="s">
        <v>139</v>
      </c>
      <c r="H118" s="159" t="s">
        <v>140</v>
      </c>
      <c r="I118" s="159" t="s">
        <v>141</v>
      </c>
      <c r="J118" s="160" t="s">
        <v>101</v>
      </c>
      <c r="K118" s="161" t="s">
        <v>142</v>
      </c>
      <c r="L118" s="162"/>
      <c r="M118" s="72" t="s">
        <v>1</v>
      </c>
      <c r="N118" s="73" t="s">
        <v>37</v>
      </c>
      <c r="O118" s="73" t="s">
        <v>143</v>
      </c>
      <c r="P118" s="73" t="s">
        <v>144</v>
      </c>
      <c r="Q118" s="73" t="s">
        <v>145</v>
      </c>
      <c r="R118" s="73" t="s">
        <v>146</v>
      </c>
      <c r="S118" s="73" t="s">
        <v>147</v>
      </c>
      <c r="T118" s="74" t="s">
        <v>148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8" customHeight="1">
      <c r="A119" s="31"/>
      <c r="B119" s="32"/>
      <c r="C119" s="79" t="s">
        <v>149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</f>
        <v>0</v>
      </c>
      <c r="Q119" s="76"/>
      <c r="R119" s="165">
        <f>R120</f>
        <v>0</v>
      </c>
      <c r="S119" s="76"/>
      <c r="T119" s="166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103</v>
      </c>
      <c r="BK119" s="167">
        <f>BK120</f>
        <v>0</v>
      </c>
    </row>
    <row r="120" spans="1:65" s="12" customFormat="1" ht="25.95" customHeight="1">
      <c r="B120" s="168"/>
      <c r="C120" s="169"/>
      <c r="D120" s="170" t="s">
        <v>72</v>
      </c>
      <c r="E120" s="171" t="s">
        <v>150</v>
      </c>
      <c r="F120" s="171" t="s">
        <v>150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P121+P126</f>
        <v>0</v>
      </c>
      <c r="Q120" s="176"/>
      <c r="R120" s="177">
        <f>R121+R126</f>
        <v>0</v>
      </c>
      <c r="S120" s="176"/>
      <c r="T120" s="178">
        <f>T121+T126</f>
        <v>0</v>
      </c>
      <c r="AR120" s="179" t="s">
        <v>81</v>
      </c>
      <c r="AT120" s="180" t="s">
        <v>72</v>
      </c>
      <c r="AU120" s="180" t="s">
        <v>73</v>
      </c>
      <c r="AY120" s="179" t="s">
        <v>151</v>
      </c>
      <c r="BK120" s="181">
        <f>BK121+BK126</f>
        <v>0</v>
      </c>
    </row>
    <row r="121" spans="1:65" s="12" customFormat="1" ht="22.8" customHeight="1">
      <c r="B121" s="168"/>
      <c r="C121" s="169"/>
      <c r="D121" s="170" t="s">
        <v>72</v>
      </c>
      <c r="E121" s="182" t="s">
        <v>524</v>
      </c>
      <c r="F121" s="182" t="s">
        <v>1486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SUM(P122:P125)</f>
        <v>0</v>
      </c>
      <c r="Q121" s="176"/>
      <c r="R121" s="177">
        <f>SUM(R122:R125)</f>
        <v>0</v>
      </c>
      <c r="S121" s="176"/>
      <c r="T121" s="178">
        <f>SUM(T122:T125)</f>
        <v>0</v>
      </c>
      <c r="AR121" s="179" t="s">
        <v>81</v>
      </c>
      <c r="AT121" s="180" t="s">
        <v>72</v>
      </c>
      <c r="AU121" s="180" t="s">
        <v>81</v>
      </c>
      <c r="AY121" s="179" t="s">
        <v>151</v>
      </c>
      <c r="BK121" s="181">
        <f>SUM(BK122:BK125)</f>
        <v>0</v>
      </c>
    </row>
    <row r="122" spans="1:65" s="2" customFormat="1" ht="16.5" customHeight="1">
      <c r="A122" s="31"/>
      <c r="B122" s="32"/>
      <c r="C122" s="184" t="s">
        <v>81</v>
      </c>
      <c r="D122" s="184" t="s">
        <v>153</v>
      </c>
      <c r="E122" s="185" t="s">
        <v>545</v>
      </c>
      <c r="F122" s="186" t="s">
        <v>1507</v>
      </c>
      <c r="G122" s="187" t="s">
        <v>982</v>
      </c>
      <c r="H122" s="188">
        <v>13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157</v>
      </c>
      <c r="AT122" s="196" t="s">
        <v>153</v>
      </c>
      <c r="AU122" s="196" t="s">
        <v>83</v>
      </c>
      <c r="AY122" s="14" t="s">
        <v>151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157</v>
      </c>
      <c r="BM122" s="196" t="s">
        <v>83</v>
      </c>
    </row>
    <row r="123" spans="1:65" s="2" customFormat="1" ht="16.5" customHeight="1">
      <c r="A123" s="31"/>
      <c r="B123" s="32"/>
      <c r="C123" s="184" t="s">
        <v>83</v>
      </c>
      <c r="D123" s="184" t="s">
        <v>153</v>
      </c>
      <c r="E123" s="185" t="s">
        <v>1508</v>
      </c>
      <c r="F123" s="186" t="s">
        <v>1509</v>
      </c>
      <c r="G123" s="187" t="s">
        <v>982</v>
      </c>
      <c r="H123" s="188">
        <v>5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157</v>
      </c>
      <c r="AT123" s="196" t="s">
        <v>153</v>
      </c>
      <c r="AU123" s="196" t="s">
        <v>83</v>
      </c>
      <c r="AY123" s="14" t="s">
        <v>151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157</v>
      </c>
      <c r="BM123" s="196" t="s">
        <v>157</v>
      </c>
    </row>
    <row r="124" spans="1:65" s="2" customFormat="1" ht="16.5" customHeight="1">
      <c r="A124" s="31"/>
      <c r="B124" s="32"/>
      <c r="C124" s="184" t="s">
        <v>162</v>
      </c>
      <c r="D124" s="184" t="s">
        <v>153</v>
      </c>
      <c r="E124" s="185" t="s">
        <v>1510</v>
      </c>
      <c r="F124" s="186" t="s">
        <v>1511</v>
      </c>
      <c r="G124" s="187" t="s">
        <v>792</v>
      </c>
      <c r="H124" s="188">
        <v>1</v>
      </c>
      <c r="I124" s="189"/>
      <c r="J124" s="190">
        <f>ROUND(I124*H124,2)</f>
        <v>0</v>
      </c>
      <c r="K124" s="191"/>
      <c r="L124" s="36"/>
      <c r="M124" s="192" t="s">
        <v>1</v>
      </c>
      <c r="N124" s="193" t="s">
        <v>38</v>
      </c>
      <c r="O124" s="68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157</v>
      </c>
      <c r="AT124" s="196" t="s">
        <v>153</v>
      </c>
      <c r="AU124" s="196" t="s">
        <v>83</v>
      </c>
      <c r="AY124" s="14" t="s">
        <v>151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81</v>
      </c>
      <c r="BK124" s="197">
        <f>ROUND(I124*H124,2)</f>
        <v>0</v>
      </c>
      <c r="BL124" s="14" t="s">
        <v>157</v>
      </c>
      <c r="BM124" s="196" t="s">
        <v>173</v>
      </c>
    </row>
    <row r="125" spans="1:65" s="2" customFormat="1" ht="16.5" customHeight="1">
      <c r="A125" s="31"/>
      <c r="B125" s="32"/>
      <c r="C125" s="184" t="s">
        <v>157</v>
      </c>
      <c r="D125" s="184" t="s">
        <v>153</v>
      </c>
      <c r="E125" s="185" t="s">
        <v>1512</v>
      </c>
      <c r="F125" s="186" t="s">
        <v>1513</v>
      </c>
      <c r="G125" s="187" t="s">
        <v>792</v>
      </c>
      <c r="H125" s="188">
        <v>1</v>
      </c>
      <c r="I125" s="189"/>
      <c r="J125" s="190">
        <f>ROUND(I125*H125,2)</f>
        <v>0</v>
      </c>
      <c r="K125" s="191"/>
      <c r="L125" s="36"/>
      <c r="M125" s="192" t="s">
        <v>1</v>
      </c>
      <c r="N125" s="193" t="s">
        <v>38</v>
      </c>
      <c r="O125" s="68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157</v>
      </c>
      <c r="AT125" s="196" t="s">
        <v>153</v>
      </c>
      <c r="AU125" s="196" t="s">
        <v>83</v>
      </c>
      <c r="AY125" s="14" t="s">
        <v>151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81</v>
      </c>
      <c r="BK125" s="197">
        <f>ROUND(I125*H125,2)</f>
        <v>0</v>
      </c>
      <c r="BL125" s="14" t="s">
        <v>157</v>
      </c>
      <c r="BM125" s="196" t="s">
        <v>181</v>
      </c>
    </row>
    <row r="126" spans="1:65" s="12" customFormat="1" ht="22.8" customHeight="1">
      <c r="B126" s="168"/>
      <c r="C126" s="169"/>
      <c r="D126" s="170" t="s">
        <v>72</v>
      </c>
      <c r="E126" s="182" t="s">
        <v>530</v>
      </c>
      <c r="F126" s="182" t="s">
        <v>88</v>
      </c>
      <c r="G126" s="169"/>
      <c r="H126" s="169"/>
      <c r="I126" s="172"/>
      <c r="J126" s="183">
        <f>BK126</f>
        <v>0</v>
      </c>
      <c r="K126" s="169"/>
      <c r="L126" s="174"/>
      <c r="M126" s="175"/>
      <c r="N126" s="176"/>
      <c r="O126" s="176"/>
      <c r="P126" s="177">
        <f>SUM(P127:P132)</f>
        <v>0</v>
      </c>
      <c r="Q126" s="176"/>
      <c r="R126" s="177">
        <f>SUM(R127:R132)</f>
        <v>0</v>
      </c>
      <c r="S126" s="176"/>
      <c r="T126" s="178">
        <f>SUM(T127:T132)</f>
        <v>0</v>
      </c>
      <c r="AR126" s="179" t="s">
        <v>81</v>
      </c>
      <c r="AT126" s="180" t="s">
        <v>72</v>
      </c>
      <c r="AU126" s="180" t="s">
        <v>81</v>
      </c>
      <c r="AY126" s="179" t="s">
        <v>151</v>
      </c>
      <c r="BK126" s="181">
        <f>SUM(BK127:BK132)</f>
        <v>0</v>
      </c>
    </row>
    <row r="127" spans="1:65" s="2" customFormat="1" ht="33" customHeight="1">
      <c r="A127" s="31"/>
      <c r="B127" s="32"/>
      <c r="C127" s="184" t="s">
        <v>169</v>
      </c>
      <c r="D127" s="184" t="s">
        <v>153</v>
      </c>
      <c r="E127" s="185" t="s">
        <v>1514</v>
      </c>
      <c r="F127" s="186" t="s">
        <v>1515</v>
      </c>
      <c r="G127" s="187" t="s">
        <v>156</v>
      </c>
      <c r="H127" s="188">
        <v>219.488</v>
      </c>
      <c r="I127" s="189"/>
      <c r="J127" s="190">
        <f t="shared" ref="J127:J132" si="0">ROUND(I127*H127,2)</f>
        <v>0</v>
      </c>
      <c r="K127" s="191"/>
      <c r="L127" s="36"/>
      <c r="M127" s="192" t="s">
        <v>1</v>
      </c>
      <c r="N127" s="193" t="s">
        <v>38</v>
      </c>
      <c r="O127" s="68"/>
      <c r="P127" s="194">
        <f t="shared" ref="P127:P132" si="1">O127*H127</f>
        <v>0</v>
      </c>
      <c r="Q127" s="194">
        <v>0</v>
      </c>
      <c r="R127" s="194">
        <f t="shared" ref="R127:R132" si="2">Q127*H127</f>
        <v>0</v>
      </c>
      <c r="S127" s="194">
        <v>0</v>
      </c>
      <c r="T127" s="195">
        <f t="shared" ref="T127:T132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157</v>
      </c>
      <c r="AT127" s="196" t="s">
        <v>153</v>
      </c>
      <c r="AU127" s="196" t="s">
        <v>83</v>
      </c>
      <c r="AY127" s="14" t="s">
        <v>151</v>
      </c>
      <c r="BE127" s="197">
        <f t="shared" ref="BE127:BE132" si="4">IF(N127="základní",J127,0)</f>
        <v>0</v>
      </c>
      <c r="BF127" s="197">
        <f t="shared" ref="BF127:BF132" si="5">IF(N127="snížená",J127,0)</f>
        <v>0</v>
      </c>
      <c r="BG127" s="197">
        <f t="shared" ref="BG127:BG132" si="6">IF(N127="zákl. přenesená",J127,0)</f>
        <v>0</v>
      </c>
      <c r="BH127" s="197">
        <f t="shared" ref="BH127:BH132" si="7">IF(N127="sníž. přenesená",J127,0)</f>
        <v>0</v>
      </c>
      <c r="BI127" s="197">
        <f t="shared" ref="BI127:BI132" si="8">IF(N127="nulová",J127,0)</f>
        <v>0</v>
      </c>
      <c r="BJ127" s="14" t="s">
        <v>81</v>
      </c>
      <c r="BK127" s="197">
        <f t="shared" ref="BK127:BK132" si="9">ROUND(I127*H127,2)</f>
        <v>0</v>
      </c>
      <c r="BL127" s="14" t="s">
        <v>157</v>
      </c>
      <c r="BM127" s="196" t="s">
        <v>189</v>
      </c>
    </row>
    <row r="128" spans="1:65" s="2" customFormat="1" ht="24.15" customHeight="1">
      <c r="A128" s="31"/>
      <c r="B128" s="32"/>
      <c r="C128" s="184" t="s">
        <v>173</v>
      </c>
      <c r="D128" s="184" t="s">
        <v>153</v>
      </c>
      <c r="E128" s="185" t="s">
        <v>1516</v>
      </c>
      <c r="F128" s="186" t="s">
        <v>1517</v>
      </c>
      <c r="G128" s="187" t="s">
        <v>156</v>
      </c>
      <c r="H128" s="188">
        <v>7.28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157</v>
      </c>
      <c r="AT128" s="196" t="s">
        <v>153</v>
      </c>
      <c r="AU128" s="196" t="s">
        <v>83</v>
      </c>
      <c r="AY128" s="14" t="s">
        <v>151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157</v>
      </c>
      <c r="BM128" s="196" t="s">
        <v>199</v>
      </c>
    </row>
    <row r="129" spans="1:65" s="2" customFormat="1" ht="16.5" customHeight="1">
      <c r="A129" s="31"/>
      <c r="B129" s="32"/>
      <c r="C129" s="184" t="s">
        <v>177</v>
      </c>
      <c r="D129" s="184" t="s">
        <v>153</v>
      </c>
      <c r="E129" s="185" t="s">
        <v>1518</v>
      </c>
      <c r="F129" s="186" t="s">
        <v>1519</v>
      </c>
      <c r="G129" s="187" t="s">
        <v>192</v>
      </c>
      <c r="H129" s="188">
        <v>65.665999999999997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157</v>
      </c>
      <c r="AT129" s="196" t="s">
        <v>153</v>
      </c>
      <c r="AU129" s="196" t="s">
        <v>83</v>
      </c>
      <c r="AY129" s="14" t="s">
        <v>151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157</v>
      </c>
      <c r="BM129" s="196" t="s">
        <v>1520</v>
      </c>
    </row>
    <row r="130" spans="1:65" s="2" customFormat="1" ht="24.15" customHeight="1">
      <c r="A130" s="31"/>
      <c r="B130" s="32"/>
      <c r="C130" s="184" t="s">
        <v>181</v>
      </c>
      <c r="D130" s="184" t="s">
        <v>153</v>
      </c>
      <c r="E130" s="185" t="s">
        <v>1521</v>
      </c>
      <c r="F130" s="186" t="s">
        <v>1522</v>
      </c>
      <c r="G130" s="187" t="s">
        <v>192</v>
      </c>
      <c r="H130" s="188">
        <v>100.911</v>
      </c>
      <c r="I130" s="189"/>
      <c r="J130" s="190">
        <f t="shared" si="0"/>
        <v>0</v>
      </c>
      <c r="K130" s="191"/>
      <c r="L130" s="36"/>
      <c r="M130" s="192" t="s">
        <v>1</v>
      </c>
      <c r="N130" s="193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157</v>
      </c>
      <c r="AT130" s="196" t="s">
        <v>153</v>
      </c>
      <c r="AU130" s="196" t="s">
        <v>83</v>
      </c>
      <c r="AY130" s="14" t="s">
        <v>151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157</v>
      </c>
      <c r="BM130" s="196" t="s">
        <v>215</v>
      </c>
    </row>
    <row r="131" spans="1:65" s="2" customFormat="1" ht="24.15" customHeight="1">
      <c r="A131" s="31"/>
      <c r="B131" s="32"/>
      <c r="C131" s="184" t="s">
        <v>185</v>
      </c>
      <c r="D131" s="184" t="s">
        <v>153</v>
      </c>
      <c r="E131" s="185" t="s">
        <v>1523</v>
      </c>
      <c r="F131" s="186" t="s">
        <v>1524</v>
      </c>
      <c r="G131" s="187" t="s">
        <v>192</v>
      </c>
      <c r="H131" s="188">
        <v>605.46699999999998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157</v>
      </c>
      <c r="AT131" s="196" t="s">
        <v>153</v>
      </c>
      <c r="AU131" s="196" t="s">
        <v>83</v>
      </c>
      <c r="AY131" s="14" t="s">
        <v>151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157</v>
      </c>
      <c r="BM131" s="196" t="s">
        <v>223</v>
      </c>
    </row>
    <row r="132" spans="1:65" s="2" customFormat="1" ht="33" customHeight="1">
      <c r="A132" s="31"/>
      <c r="B132" s="32"/>
      <c r="C132" s="184" t="s">
        <v>189</v>
      </c>
      <c r="D132" s="184" t="s">
        <v>153</v>
      </c>
      <c r="E132" s="185" t="s">
        <v>1525</v>
      </c>
      <c r="F132" s="186" t="s">
        <v>1526</v>
      </c>
      <c r="G132" s="187" t="s">
        <v>192</v>
      </c>
      <c r="H132" s="188">
        <v>100.911</v>
      </c>
      <c r="I132" s="189"/>
      <c r="J132" s="190">
        <f t="shared" si="0"/>
        <v>0</v>
      </c>
      <c r="K132" s="191"/>
      <c r="L132" s="36"/>
      <c r="M132" s="209" t="s">
        <v>1</v>
      </c>
      <c r="N132" s="210" t="s">
        <v>38</v>
      </c>
      <c r="O132" s="211"/>
      <c r="P132" s="212">
        <f t="shared" si="1"/>
        <v>0</v>
      </c>
      <c r="Q132" s="212">
        <v>0</v>
      </c>
      <c r="R132" s="212">
        <f t="shared" si="2"/>
        <v>0</v>
      </c>
      <c r="S132" s="212">
        <v>0</v>
      </c>
      <c r="T132" s="21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157</v>
      </c>
      <c r="AT132" s="196" t="s">
        <v>153</v>
      </c>
      <c r="AU132" s="196" t="s">
        <v>83</v>
      </c>
      <c r="AY132" s="14" t="s">
        <v>151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157</v>
      </c>
      <c r="BM132" s="196" t="s">
        <v>1527</v>
      </c>
    </row>
    <row r="133" spans="1:65" s="2" customFormat="1" ht="6.9" customHeight="1">
      <c r="A133" s="31"/>
      <c r="B133" s="51"/>
      <c r="C133" s="52"/>
      <c r="D133" s="52"/>
      <c r="E133" s="52"/>
      <c r="F133" s="52"/>
      <c r="G133" s="52"/>
      <c r="H133" s="52"/>
      <c r="I133" s="52"/>
      <c r="J133" s="52"/>
      <c r="K133" s="52"/>
      <c r="L133" s="36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sheetProtection algorithmName="SHA-512" hashValue="sEEmYC8YGNeFN2cqGGMhmtCZw2cy/0q8P4uLhOgTLvtkz4xkLiEapB3LRL/m+FpS4WphDLie1CGfXl/waLqDYw==" saltValue="5qdUGxsaUCLYJcbpYYrzTSrr6V3xebvJ67SdpR7i95vP24ODj+21x8NfazTTVsLYKx45z841oIQIc2N59lMi2w==" spinCount="100000" sheet="1" objects="1" scenarios="1" formatColumns="0" formatRows="0" autoFilter="0"/>
  <autoFilter ref="C118:K13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92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" customHeight="1">
      <c r="B4" s="17"/>
      <c r="D4" s="107" t="s">
        <v>96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Hasičská zbrojnice Štěpánovice-Dobrovolní hasiči, knihovna a ostatní (CÚ 2023)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1528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21. 5. 2023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37</v>
      </c>
      <c r="E33" s="109" t="s">
        <v>38</v>
      </c>
      <c r="F33" s="120">
        <f>ROUND((SUM(BE119:BE141)),  2)</f>
        <v>0</v>
      </c>
      <c r="G33" s="31"/>
      <c r="H33" s="31"/>
      <c r="I33" s="121">
        <v>0.21</v>
      </c>
      <c r="J33" s="120">
        <f>ROUND(((SUM(BE119:BE141))*I33),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39</v>
      </c>
      <c r="F34" s="120">
        <f>ROUND((SUM(BF119:BF141)),  2)</f>
        <v>0</v>
      </c>
      <c r="G34" s="31"/>
      <c r="H34" s="31"/>
      <c r="I34" s="121">
        <v>0.15</v>
      </c>
      <c r="J34" s="120">
        <f>ROUND(((SUM(BF119:BF141))*I34),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40</v>
      </c>
      <c r="F35" s="120">
        <f>ROUND((SUM(BG119:BG141)),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41</v>
      </c>
      <c r="F36" s="120">
        <f>ROUND((SUM(BH119:BH141)),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42</v>
      </c>
      <c r="F37" s="120">
        <f>ROUND((SUM(BI119:BI141)),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Hasičská zbrojnice Štěpánovice-Dobrovolní hasiči, knihovna a ostatní (CÚ 2023)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6" t="str">
        <f>E9</f>
        <v>410004 - Přeložka plynovodní přípojky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21. 5. 2023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100</v>
      </c>
      <c r="D94" s="141"/>
      <c r="E94" s="141"/>
      <c r="F94" s="141"/>
      <c r="G94" s="141"/>
      <c r="H94" s="141"/>
      <c r="I94" s="141"/>
      <c r="J94" s="142" t="s">
        <v>101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102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" customHeight="1">
      <c r="B97" s="144"/>
      <c r="C97" s="145"/>
      <c r="D97" s="146" t="s">
        <v>116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95" customHeight="1">
      <c r="B98" s="150"/>
      <c r="C98" s="151"/>
      <c r="D98" s="152" t="s">
        <v>1529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95" customHeight="1">
      <c r="B99" s="150"/>
      <c r="C99" s="151"/>
      <c r="D99" s="152" t="s">
        <v>1530</v>
      </c>
      <c r="E99" s="153"/>
      <c r="F99" s="153"/>
      <c r="G99" s="153"/>
      <c r="H99" s="153"/>
      <c r="I99" s="153"/>
      <c r="J99" s="154">
        <f>J136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" customHeight="1">
      <c r="A106" s="31"/>
      <c r="B106" s="32"/>
      <c r="C106" s="20" t="s">
        <v>137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64" t="str">
        <f>E7</f>
        <v>Hasičská zbrojnice Štěpánovice-Dobrovolní hasiči, knihovna a ostatní (CÚ 2023)</v>
      </c>
      <c r="F109" s="265"/>
      <c r="G109" s="265"/>
      <c r="H109" s="26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6" t="str">
        <f>E9</f>
        <v>410004 - Přeložka plynovodní přípojky</v>
      </c>
      <c r="F111" s="266"/>
      <c r="G111" s="266"/>
      <c r="H111" s="26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21. 5. 2023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138</v>
      </c>
      <c r="D118" s="159" t="s">
        <v>58</v>
      </c>
      <c r="E118" s="159" t="s">
        <v>54</v>
      </c>
      <c r="F118" s="159" t="s">
        <v>55</v>
      </c>
      <c r="G118" s="159" t="s">
        <v>139</v>
      </c>
      <c r="H118" s="159" t="s">
        <v>140</v>
      </c>
      <c r="I118" s="159" t="s">
        <v>141</v>
      </c>
      <c r="J118" s="160" t="s">
        <v>101</v>
      </c>
      <c r="K118" s="161" t="s">
        <v>142</v>
      </c>
      <c r="L118" s="162"/>
      <c r="M118" s="72" t="s">
        <v>1</v>
      </c>
      <c r="N118" s="73" t="s">
        <v>37</v>
      </c>
      <c r="O118" s="73" t="s">
        <v>143</v>
      </c>
      <c r="P118" s="73" t="s">
        <v>144</v>
      </c>
      <c r="Q118" s="73" t="s">
        <v>145</v>
      </c>
      <c r="R118" s="73" t="s">
        <v>146</v>
      </c>
      <c r="S118" s="73" t="s">
        <v>147</v>
      </c>
      <c r="T118" s="74" t="s">
        <v>148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8" customHeight="1">
      <c r="A119" s="31"/>
      <c r="B119" s="32"/>
      <c r="C119" s="79" t="s">
        <v>149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</f>
        <v>0</v>
      </c>
      <c r="Q119" s="76"/>
      <c r="R119" s="165">
        <f>R120</f>
        <v>3.65E-3</v>
      </c>
      <c r="S119" s="76"/>
      <c r="T119" s="166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103</v>
      </c>
      <c r="BK119" s="167">
        <f>BK120</f>
        <v>0</v>
      </c>
    </row>
    <row r="120" spans="1:65" s="12" customFormat="1" ht="25.95" customHeight="1">
      <c r="B120" s="168"/>
      <c r="C120" s="169"/>
      <c r="D120" s="170" t="s">
        <v>72</v>
      </c>
      <c r="E120" s="171" t="s">
        <v>615</v>
      </c>
      <c r="F120" s="171" t="s">
        <v>615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P121+P136</f>
        <v>0</v>
      </c>
      <c r="Q120" s="176"/>
      <c r="R120" s="177">
        <f>R121+R136</f>
        <v>3.65E-3</v>
      </c>
      <c r="S120" s="176"/>
      <c r="T120" s="178">
        <f>T121+T136</f>
        <v>0</v>
      </c>
      <c r="AR120" s="179" t="s">
        <v>83</v>
      </c>
      <c r="AT120" s="180" t="s">
        <v>72</v>
      </c>
      <c r="AU120" s="180" t="s">
        <v>73</v>
      </c>
      <c r="AY120" s="179" t="s">
        <v>151</v>
      </c>
      <c r="BK120" s="181">
        <f>BK121+BK136</f>
        <v>0</v>
      </c>
    </row>
    <row r="121" spans="1:65" s="12" customFormat="1" ht="22.8" customHeight="1">
      <c r="B121" s="168"/>
      <c r="C121" s="169"/>
      <c r="D121" s="170" t="s">
        <v>72</v>
      </c>
      <c r="E121" s="182" t="s">
        <v>1531</v>
      </c>
      <c r="F121" s="182" t="s">
        <v>1532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SUM(P122:P135)</f>
        <v>0</v>
      </c>
      <c r="Q121" s="176"/>
      <c r="R121" s="177">
        <f>SUM(R122:R135)</f>
        <v>3.65E-3</v>
      </c>
      <c r="S121" s="176"/>
      <c r="T121" s="178">
        <f>SUM(T122:T135)</f>
        <v>0</v>
      </c>
      <c r="AR121" s="179" t="s">
        <v>83</v>
      </c>
      <c r="AT121" s="180" t="s">
        <v>72</v>
      </c>
      <c r="AU121" s="180" t="s">
        <v>81</v>
      </c>
      <c r="AY121" s="179" t="s">
        <v>151</v>
      </c>
      <c r="BK121" s="181">
        <f>SUM(BK122:BK135)</f>
        <v>0</v>
      </c>
    </row>
    <row r="122" spans="1:65" s="2" customFormat="1" ht="24.15" customHeight="1">
      <c r="A122" s="31"/>
      <c r="B122" s="32"/>
      <c r="C122" s="184" t="s">
        <v>81</v>
      </c>
      <c r="D122" s="184" t="s">
        <v>153</v>
      </c>
      <c r="E122" s="185" t="s">
        <v>1533</v>
      </c>
      <c r="F122" s="186" t="s">
        <v>1534</v>
      </c>
      <c r="G122" s="187" t="s">
        <v>287</v>
      </c>
      <c r="H122" s="188">
        <v>1</v>
      </c>
      <c r="I122" s="189"/>
      <c r="J122" s="190">
        <f t="shared" ref="J122:J135" si="0"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 t="shared" ref="P122:P135" si="1">O122*H122</f>
        <v>0</v>
      </c>
      <c r="Q122" s="194">
        <v>0</v>
      </c>
      <c r="R122" s="194">
        <f t="shared" ref="R122:R135" si="2">Q122*H122</f>
        <v>0</v>
      </c>
      <c r="S122" s="194">
        <v>0</v>
      </c>
      <c r="T122" s="195">
        <f t="shared" ref="T122:T135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215</v>
      </c>
      <c r="AT122" s="196" t="s">
        <v>153</v>
      </c>
      <c r="AU122" s="196" t="s">
        <v>83</v>
      </c>
      <c r="AY122" s="14" t="s">
        <v>151</v>
      </c>
      <c r="BE122" s="197">
        <f t="shared" ref="BE122:BE135" si="4">IF(N122="základní",J122,0)</f>
        <v>0</v>
      </c>
      <c r="BF122" s="197">
        <f t="shared" ref="BF122:BF135" si="5">IF(N122="snížená",J122,0)</f>
        <v>0</v>
      </c>
      <c r="BG122" s="197">
        <f t="shared" ref="BG122:BG135" si="6">IF(N122="zákl. přenesená",J122,0)</f>
        <v>0</v>
      </c>
      <c r="BH122" s="197">
        <f t="shared" ref="BH122:BH135" si="7">IF(N122="sníž. přenesená",J122,0)</f>
        <v>0</v>
      </c>
      <c r="BI122" s="197">
        <f t="shared" ref="BI122:BI135" si="8">IF(N122="nulová",J122,0)</f>
        <v>0</v>
      </c>
      <c r="BJ122" s="14" t="s">
        <v>81</v>
      </c>
      <c r="BK122" s="197">
        <f t="shared" ref="BK122:BK135" si="9">ROUND(I122*H122,2)</f>
        <v>0</v>
      </c>
      <c r="BL122" s="14" t="s">
        <v>215</v>
      </c>
      <c r="BM122" s="196" t="s">
        <v>1535</v>
      </c>
    </row>
    <row r="123" spans="1:65" s="2" customFormat="1" ht="16.5" customHeight="1">
      <c r="A123" s="31"/>
      <c r="B123" s="32"/>
      <c r="C123" s="184" t="s">
        <v>83</v>
      </c>
      <c r="D123" s="184" t="s">
        <v>153</v>
      </c>
      <c r="E123" s="185" t="s">
        <v>1536</v>
      </c>
      <c r="F123" s="186" t="s">
        <v>1537</v>
      </c>
      <c r="G123" s="187" t="s">
        <v>248</v>
      </c>
      <c r="H123" s="188">
        <v>4</v>
      </c>
      <c r="I123" s="189"/>
      <c r="J123" s="190">
        <f t="shared" si="0"/>
        <v>0</v>
      </c>
      <c r="K123" s="191"/>
      <c r="L123" s="36"/>
      <c r="M123" s="192" t="s">
        <v>1</v>
      </c>
      <c r="N123" s="193" t="s">
        <v>38</v>
      </c>
      <c r="O123" s="68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215</v>
      </c>
      <c r="AT123" s="196" t="s">
        <v>153</v>
      </c>
      <c r="AU123" s="196" t="s">
        <v>83</v>
      </c>
      <c r="AY123" s="14" t="s">
        <v>151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81</v>
      </c>
      <c r="BK123" s="197">
        <f t="shared" si="9"/>
        <v>0</v>
      </c>
      <c r="BL123" s="14" t="s">
        <v>215</v>
      </c>
      <c r="BM123" s="196" t="s">
        <v>1538</v>
      </c>
    </row>
    <row r="124" spans="1:65" s="2" customFormat="1" ht="21.75" customHeight="1">
      <c r="A124" s="31"/>
      <c r="B124" s="32"/>
      <c r="C124" s="184" t="s">
        <v>162</v>
      </c>
      <c r="D124" s="184" t="s">
        <v>153</v>
      </c>
      <c r="E124" s="185" t="s">
        <v>1539</v>
      </c>
      <c r="F124" s="186" t="s">
        <v>1540</v>
      </c>
      <c r="G124" s="187" t="s">
        <v>287</v>
      </c>
      <c r="H124" s="188">
        <v>1</v>
      </c>
      <c r="I124" s="189"/>
      <c r="J124" s="190">
        <f t="shared" si="0"/>
        <v>0</v>
      </c>
      <c r="K124" s="191"/>
      <c r="L124" s="36"/>
      <c r="M124" s="192" t="s">
        <v>1</v>
      </c>
      <c r="N124" s="193" t="s">
        <v>38</v>
      </c>
      <c r="O124" s="68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215</v>
      </c>
      <c r="AT124" s="196" t="s">
        <v>153</v>
      </c>
      <c r="AU124" s="196" t="s">
        <v>83</v>
      </c>
      <c r="AY124" s="14" t="s">
        <v>151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81</v>
      </c>
      <c r="BK124" s="197">
        <f t="shared" si="9"/>
        <v>0</v>
      </c>
      <c r="BL124" s="14" t="s">
        <v>215</v>
      </c>
      <c r="BM124" s="196" t="s">
        <v>1541</v>
      </c>
    </row>
    <row r="125" spans="1:65" s="2" customFormat="1" ht="24.15" customHeight="1">
      <c r="A125" s="31"/>
      <c r="B125" s="32"/>
      <c r="C125" s="184" t="s">
        <v>157</v>
      </c>
      <c r="D125" s="184" t="s">
        <v>153</v>
      </c>
      <c r="E125" s="185" t="s">
        <v>1542</v>
      </c>
      <c r="F125" s="186" t="s">
        <v>1543</v>
      </c>
      <c r="G125" s="187" t="s">
        <v>248</v>
      </c>
      <c r="H125" s="188">
        <v>8</v>
      </c>
      <c r="I125" s="189"/>
      <c r="J125" s="190">
        <f t="shared" si="0"/>
        <v>0</v>
      </c>
      <c r="K125" s="191"/>
      <c r="L125" s="36"/>
      <c r="M125" s="192" t="s">
        <v>1</v>
      </c>
      <c r="N125" s="193" t="s">
        <v>38</v>
      </c>
      <c r="O125" s="68"/>
      <c r="P125" s="194">
        <f t="shared" si="1"/>
        <v>0</v>
      </c>
      <c r="Q125" s="194">
        <v>3.8000000000000002E-4</v>
      </c>
      <c r="R125" s="194">
        <f t="shared" si="2"/>
        <v>3.0400000000000002E-3</v>
      </c>
      <c r="S125" s="194">
        <v>0</v>
      </c>
      <c r="T125" s="19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215</v>
      </c>
      <c r="AT125" s="196" t="s">
        <v>153</v>
      </c>
      <c r="AU125" s="196" t="s">
        <v>83</v>
      </c>
      <c r="AY125" s="14" t="s">
        <v>151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81</v>
      </c>
      <c r="BK125" s="197">
        <f t="shared" si="9"/>
        <v>0</v>
      </c>
      <c r="BL125" s="14" t="s">
        <v>215</v>
      </c>
      <c r="BM125" s="196" t="s">
        <v>1544</v>
      </c>
    </row>
    <row r="126" spans="1:65" s="2" customFormat="1" ht="24.15" customHeight="1">
      <c r="A126" s="31"/>
      <c r="B126" s="32"/>
      <c r="C126" s="184" t="s">
        <v>169</v>
      </c>
      <c r="D126" s="184" t="s">
        <v>153</v>
      </c>
      <c r="E126" s="185" t="s">
        <v>1545</v>
      </c>
      <c r="F126" s="186" t="s">
        <v>1546</v>
      </c>
      <c r="G126" s="187" t="s">
        <v>287</v>
      </c>
      <c r="H126" s="188">
        <v>1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38</v>
      </c>
      <c r="O126" s="68"/>
      <c r="P126" s="194">
        <f t="shared" si="1"/>
        <v>0</v>
      </c>
      <c r="Q126" s="194">
        <v>6.0999999999999997E-4</v>
      </c>
      <c r="R126" s="194">
        <f t="shared" si="2"/>
        <v>6.0999999999999997E-4</v>
      </c>
      <c r="S126" s="194">
        <v>0</v>
      </c>
      <c r="T126" s="19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215</v>
      </c>
      <c r="AT126" s="196" t="s">
        <v>153</v>
      </c>
      <c r="AU126" s="196" t="s">
        <v>83</v>
      </c>
      <c r="AY126" s="14" t="s">
        <v>151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81</v>
      </c>
      <c r="BK126" s="197">
        <f t="shared" si="9"/>
        <v>0</v>
      </c>
      <c r="BL126" s="14" t="s">
        <v>215</v>
      </c>
      <c r="BM126" s="196" t="s">
        <v>1547</v>
      </c>
    </row>
    <row r="127" spans="1:65" s="2" customFormat="1" ht="16.5" customHeight="1">
      <c r="A127" s="31"/>
      <c r="B127" s="32"/>
      <c r="C127" s="198" t="s">
        <v>173</v>
      </c>
      <c r="D127" s="198" t="s">
        <v>323</v>
      </c>
      <c r="E127" s="199" t="s">
        <v>1548</v>
      </c>
      <c r="F127" s="200" t="s">
        <v>1549</v>
      </c>
      <c r="G127" s="201" t="s">
        <v>287</v>
      </c>
      <c r="H127" s="202">
        <v>1</v>
      </c>
      <c r="I127" s="203"/>
      <c r="J127" s="204">
        <f t="shared" si="0"/>
        <v>0</v>
      </c>
      <c r="K127" s="205"/>
      <c r="L127" s="206"/>
      <c r="M127" s="207" t="s">
        <v>1</v>
      </c>
      <c r="N127" s="208" t="s">
        <v>38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198</v>
      </c>
      <c r="AT127" s="196" t="s">
        <v>323</v>
      </c>
      <c r="AU127" s="196" t="s">
        <v>83</v>
      </c>
      <c r="AY127" s="14" t="s">
        <v>151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81</v>
      </c>
      <c r="BK127" s="197">
        <f t="shared" si="9"/>
        <v>0</v>
      </c>
      <c r="BL127" s="14" t="s">
        <v>215</v>
      </c>
      <c r="BM127" s="196" t="s">
        <v>1550</v>
      </c>
    </row>
    <row r="128" spans="1:65" s="2" customFormat="1" ht="16.5" customHeight="1">
      <c r="A128" s="31"/>
      <c r="B128" s="32"/>
      <c r="C128" s="198" t="s">
        <v>177</v>
      </c>
      <c r="D128" s="198" t="s">
        <v>323</v>
      </c>
      <c r="E128" s="199" t="s">
        <v>1551</v>
      </c>
      <c r="F128" s="200" t="s">
        <v>1552</v>
      </c>
      <c r="G128" s="201" t="s">
        <v>804</v>
      </c>
      <c r="H128" s="202">
        <v>1</v>
      </c>
      <c r="I128" s="203"/>
      <c r="J128" s="204">
        <f t="shared" si="0"/>
        <v>0</v>
      </c>
      <c r="K128" s="205"/>
      <c r="L128" s="206"/>
      <c r="M128" s="207" t="s">
        <v>1</v>
      </c>
      <c r="N128" s="208" t="s">
        <v>38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198</v>
      </c>
      <c r="AT128" s="196" t="s">
        <v>323</v>
      </c>
      <c r="AU128" s="196" t="s">
        <v>83</v>
      </c>
      <c r="AY128" s="14" t="s">
        <v>151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81</v>
      </c>
      <c r="BK128" s="197">
        <f t="shared" si="9"/>
        <v>0</v>
      </c>
      <c r="BL128" s="14" t="s">
        <v>215</v>
      </c>
      <c r="BM128" s="196" t="s">
        <v>1553</v>
      </c>
    </row>
    <row r="129" spans="1:65" s="2" customFormat="1" ht="16.5" customHeight="1">
      <c r="A129" s="31"/>
      <c r="B129" s="32"/>
      <c r="C129" s="198" t="s">
        <v>181</v>
      </c>
      <c r="D129" s="198" t="s">
        <v>323</v>
      </c>
      <c r="E129" s="199" t="s">
        <v>1554</v>
      </c>
      <c r="F129" s="200" t="s">
        <v>1555</v>
      </c>
      <c r="G129" s="201" t="s">
        <v>804</v>
      </c>
      <c r="H129" s="202">
        <v>3</v>
      </c>
      <c r="I129" s="203"/>
      <c r="J129" s="204">
        <f t="shared" si="0"/>
        <v>0</v>
      </c>
      <c r="K129" s="205"/>
      <c r="L129" s="206"/>
      <c r="M129" s="207" t="s">
        <v>1</v>
      </c>
      <c r="N129" s="208" t="s">
        <v>38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198</v>
      </c>
      <c r="AT129" s="196" t="s">
        <v>323</v>
      </c>
      <c r="AU129" s="196" t="s">
        <v>83</v>
      </c>
      <c r="AY129" s="14" t="s">
        <v>151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81</v>
      </c>
      <c r="BK129" s="197">
        <f t="shared" si="9"/>
        <v>0</v>
      </c>
      <c r="BL129" s="14" t="s">
        <v>215</v>
      </c>
      <c r="BM129" s="196" t="s">
        <v>1556</v>
      </c>
    </row>
    <row r="130" spans="1:65" s="2" customFormat="1" ht="24.15" customHeight="1">
      <c r="A130" s="31"/>
      <c r="B130" s="32"/>
      <c r="C130" s="198" t="s">
        <v>185</v>
      </c>
      <c r="D130" s="198" t="s">
        <v>323</v>
      </c>
      <c r="E130" s="199" t="s">
        <v>1557</v>
      </c>
      <c r="F130" s="200" t="s">
        <v>1558</v>
      </c>
      <c r="G130" s="201" t="s">
        <v>287</v>
      </c>
      <c r="H130" s="202">
        <v>1</v>
      </c>
      <c r="I130" s="203"/>
      <c r="J130" s="204">
        <f t="shared" si="0"/>
        <v>0</v>
      </c>
      <c r="K130" s="205"/>
      <c r="L130" s="206"/>
      <c r="M130" s="207" t="s">
        <v>1</v>
      </c>
      <c r="N130" s="208" t="s">
        <v>38</v>
      </c>
      <c r="O130" s="68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198</v>
      </c>
      <c r="AT130" s="196" t="s">
        <v>323</v>
      </c>
      <c r="AU130" s="196" t="s">
        <v>83</v>
      </c>
      <c r="AY130" s="14" t="s">
        <v>151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81</v>
      </c>
      <c r="BK130" s="197">
        <f t="shared" si="9"/>
        <v>0</v>
      </c>
      <c r="BL130" s="14" t="s">
        <v>215</v>
      </c>
      <c r="BM130" s="196" t="s">
        <v>1559</v>
      </c>
    </row>
    <row r="131" spans="1:65" s="2" customFormat="1" ht="16.5" customHeight="1">
      <c r="A131" s="31"/>
      <c r="B131" s="32"/>
      <c r="C131" s="198" t="s">
        <v>189</v>
      </c>
      <c r="D131" s="198" t="s">
        <v>323</v>
      </c>
      <c r="E131" s="199" t="s">
        <v>1560</v>
      </c>
      <c r="F131" s="200" t="s">
        <v>1561</v>
      </c>
      <c r="G131" s="201" t="s">
        <v>804</v>
      </c>
      <c r="H131" s="202">
        <v>1</v>
      </c>
      <c r="I131" s="203"/>
      <c r="J131" s="204">
        <f t="shared" si="0"/>
        <v>0</v>
      </c>
      <c r="K131" s="205"/>
      <c r="L131" s="206"/>
      <c r="M131" s="207" t="s">
        <v>1</v>
      </c>
      <c r="N131" s="208" t="s">
        <v>38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198</v>
      </c>
      <c r="AT131" s="196" t="s">
        <v>323</v>
      </c>
      <c r="AU131" s="196" t="s">
        <v>83</v>
      </c>
      <c r="AY131" s="14" t="s">
        <v>151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81</v>
      </c>
      <c r="BK131" s="197">
        <f t="shared" si="9"/>
        <v>0</v>
      </c>
      <c r="BL131" s="14" t="s">
        <v>215</v>
      </c>
      <c r="BM131" s="196" t="s">
        <v>1562</v>
      </c>
    </row>
    <row r="132" spans="1:65" s="2" customFormat="1" ht="16.5" customHeight="1">
      <c r="A132" s="31"/>
      <c r="B132" s="32"/>
      <c r="C132" s="198" t="s">
        <v>194</v>
      </c>
      <c r="D132" s="198" t="s">
        <v>323</v>
      </c>
      <c r="E132" s="199" t="s">
        <v>1563</v>
      </c>
      <c r="F132" s="200" t="s">
        <v>1564</v>
      </c>
      <c r="G132" s="201" t="s">
        <v>804</v>
      </c>
      <c r="H132" s="202">
        <v>1</v>
      </c>
      <c r="I132" s="203"/>
      <c r="J132" s="204">
        <f t="shared" si="0"/>
        <v>0</v>
      </c>
      <c r="K132" s="205"/>
      <c r="L132" s="206"/>
      <c r="M132" s="207" t="s">
        <v>1</v>
      </c>
      <c r="N132" s="208" t="s">
        <v>38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198</v>
      </c>
      <c r="AT132" s="196" t="s">
        <v>323</v>
      </c>
      <c r="AU132" s="196" t="s">
        <v>83</v>
      </c>
      <c r="AY132" s="14" t="s">
        <v>151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81</v>
      </c>
      <c r="BK132" s="197">
        <f t="shared" si="9"/>
        <v>0</v>
      </c>
      <c r="BL132" s="14" t="s">
        <v>215</v>
      </c>
      <c r="BM132" s="196" t="s">
        <v>1565</v>
      </c>
    </row>
    <row r="133" spans="1:65" s="2" customFormat="1" ht="16.5" customHeight="1">
      <c r="A133" s="31"/>
      <c r="B133" s="32"/>
      <c r="C133" s="198" t="s">
        <v>199</v>
      </c>
      <c r="D133" s="198" t="s">
        <v>323</v>
      </c>
      <c r="E133" s="199" t="s">
        <v>1566</v>
      </c>
      <c r="F133" s="200" t="s">
        <v>1567</v>
      </c>
      <c r="G133" s="201" t="s">
        <v>248</v>
      </c>
      <c r="H133" s="202">
        <v>7</v>
      </c>
      <c r="I133" s="203"/>
      <c r="J133" s="204">
        <f t="shared" si="0"/>
        <v>0</v>
      </c>
      <c r="K133" s="205"/>
      <c r="L133" s="206"/>
      <c r="M133" s="207" t="s">
        <v>1</v>
      </c>
      <c r="N133" s="208" t="s">
        <v>38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198</v>
      </c>
      <c r="AT133" s="196" t="s">
        <v>323</v>
      </c>
      <c r="AU133" s="196" t="s">
        <v>83</v>
      </c>
      <c r="AY133" s="14" t="s">
        <v>151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81</v>
      </c>
      <c r="BK133" s="197">
        <f t="shared" si="9"/>
        <v>0</v>
      </c>
      <c r="BL133" s="14" t="s">
        <v>215</v>
      </c>
      <c r="BM133" s="196" t="s">
        <v>1568</v>
      </c>
    </row>
    <row r="134" spans="1:65" s="2" customFormat="1" ht="16.5" customHeight="1">
      <c r="A134" s="31"/>
      <c r="B134" s="32"/>
      <c r="C134" s="198" t="s">
        <v>203</v>
      </c>
      <c r="D134" s="198" t="s">
        <v>323</v>
      </c>
      <c r="E134" s="199" t="s">
        <v>1569</v>
      </c>
      <c r="F134" s="200" t="s">
        <v>1570</v>
      </c>
      <c r="G134" s="201" t="s">
        <v>248</v>
      </c>
      <c r="H134" s="202">
        <v>8</v>
      </c>
      <c r="I134" s="203"/>
      <c r="J134" s="204">
        <f t="shared" si="0"/>
        <v>0</v>
      </c>
      <c r="K134" s="205"/>
      <c r="L134" s="206"/>
      <c r="M134" s="207" t="s">
        <v>1</v>
      </c>
      <c r="N134" s="208" t="s">
        <v>38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198</v>
      </c>
      <c r="AT134" s="196" t="s">
        <v>323</v>
      </c>
      <c r="AU134" s="196" t="s">
        <v>83</v>
      </c>
      <c r="AY134" s="14" t="s">
        <v>151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81</v>
      </c>
      <c r="BK134" s="197">
        <f t="shared" si="9"/>
        <v>0</v>
      </c>
      <c r="BL134" s="14" t="s">
        <v>215</v>
      </c>
      <c r="BM134" s="196" t="s">
        <v>1571</v>
      </c>
    </row>
    <row r="135" spans="1:65" s="2" customFormat="1" ht="16.5" customHeight="1">
      <c r="A135" s="31"/>
      <c r="B135" s="32"/>
      <c r="C135" s="198" t="s">
        <v>207</v>
      </c>
      <c r="D135" s="198" t="s">
        <v>323</v>
      </c>
      <c r="E135" s="199" t="s">
        <v>1572</v>
      </c>
      <c r="F135" s="200" t="s">
        <v>1573</v>
      </c>
      <c r="G135" s="201" t="s">
        <v>287</v>
      </c>
      <c r="H135" s="202">
        <v>1</v>
      </c>
      <c r="I135" s="203"/>
      <c r="J135" s="204">
        <f t="shared" si="0"/>
        <v>0</v>
      </c>
      <c r="K135" s="205"/>
      <c r="L135" s="206"/>
      <c r="M135" s="207" t="s">
        <v>1</v>
      </c>
      <c r="N135" s="208" t="s">
        <v>38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198</v>
      </c>
      <c r="AT135" s="196" t="s">
        <v>323</v>
      </c>
      <c r="AU135" s="196" t="s">
        <v>83</v>
      </c>
      <c r="AY135" s="14" t="s">
        <v>151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81</v>
      </c>
      <c r="BK135" s="197">
        <f t="shared" si="9"/>
        <v>0</v>
      </c>
      <c r="BL135" s="14" t="s">
        <v>215</v>
      </c>
      <c r="BM135" s="196" t="s">
        <v>1574</v>
      </c>
    </row>
    <row r="136" spans="1:65" s="12" customFormat="1" ht="22.8" customHeight="1">
      <c r="B136" s="168"/>
      <c r="C136" s="169"/>
      <c r="D136" s="170" t="s">
        <v>72</v>
      </c>
      <c r="E136" s="182" t="s">
        <v>1575</v>
      </c>
      <c r="F136" s="182" t="s">
        <v>1576</v>
      </c>
      <c r="G136" s="169"/>
      <c r="H136" s="169"/>
      <c r="I136" s="172"/>
      <c r="J136" s="183">
        <f>BK136</f>
        <v>0</v>
      </c>
      <c r="K136" s="169"/>
      <c r="L136" s="174"/>
      <c r="M136" s="175"/>
      <c r="N136" s="176"/>
      <c r="O136" s="176"/>
      <c r="P136" s="177">
        <f>SUM(P137:P141)</f>
        <v>0</v>
      </c>
      <c r="Q136" s="176"/>
      <c r="R136" s="177">
        <f>SUM(R137:R141)</f>
        <v>0</v>
      </c>
      <c r="S136" s="176"/>
      <c r="T136" s="178">
        <f>SUM(T137:T141)</f>
        <v>0</v>
      </c>
      <c r="AR136" s="179" t="s">
        <v>83</v>
      </c>
      <c r="AT136" s="180" t="s">
        <v>72</v>
      </c>
      <c r="AU136" s="180" t="s">
        <v>81</v>
      </c>
      <c r="AY136" s="179" t="s">
        <v>151</v>
      </c>
      <c r="BK136" s="181">
        <f>SUM(BK137:BK141)</f>
        <v>0</v>
      </c>
    </row>
    <row r="137" spans="1:65" s="2" customFormat="1" ht="16.5" customHeight="1">
      <c r="A137" s="31"/>
      <c r="B137" s="32"/>
      <c r="C137" s="198" t="s">
        <v>8</v>
      </c>
      <c r="D137" s="198" t="s">
        <v>323</v>
      </c>
      <c r="E137" s="199" t="s">
        <v>1577</v>
      </c>
      <c r="F137" s="200" t="s">
        <v>152</v>
      </c>
      <c r="G137" s="201" t="s">
        <v>460</v>
      </c>
      <c r="H137" s="202">
        <v>1</v>
      </c>
      <c r="I137" s="203"/>
      <c r="J137" s="204">
        <f>ROUND(I137*H137,2)</f>
        <v>0</v>
      </c>
      <c r="K137" s="205"/>
      <c r="L137" s="206"/>
      <c r="M137" s="207" t="s">
        <v>1</v>
      </c>
      <c r="N137" s="208" t="s">
        <v>38</v>
      </c>
      <c r="O137" s="68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198</v>
      </c>
      <c r="AT137" s="196" t="s">
        <v>323</v>
      </c>
      <c r="AU137" s="196" t="s">
        <v>83</v>
      </c>
      <c r="AY137" s="14" t="s">
        <v>151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4" t="s">
        <v>81</v>
      </c>
      <c r="BK137" s="197">
        <f>ROUND(I137*H137,2)</f>
        <v>0</v>
      </c>
      <c r="BL137" s="14" t="s">
        <v>215</v>
      </c>
      <c r="BM137" s="196" t="s">
        <v>1578</v>
      </c>
    </row>
    <row r="138" spans="1:65" s="2" customFormat="1" ht="16.5" customHeight="1">
      <c r="A138" s="31"/>
      <c r="B138" s="32"/>
      <c r="C138" s="198" t="s">
        <v>215</v>
      </c>
      <c r="D138" s="198" t="s">
        <v>323</v>
      </c>
      <c r="E138" s="199" t="s">
        <v>1579</v>
      </c>
      <c r="F138" s="200" t="s">
        <v>1580</v>
      </c>
      <c r="G138" s="201" t="s">
        <v>460</v>
      </c>
      <c r="H138" s="202">
        <v>1</v>
      </c>
      <c r="I138" s="203"/>
      <c r="J138" s="204">
        <f>ROUND(I138*H138,2)</f>
        <v>0</v>
      </c>
      <c r="K138" s="205"/>
      <c r="L138" s="206"/>
      <c r="M138" s="207" t="s">
        <v>1</v>
      </c>
      <c r="N138" s="208" t="s">
        <v>38</v>
      </c>
      <c r="O138" s="68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198</v>
      </c>
      <c r="AT138" s="196" t="s">
        <v>323</v>
      </c>
      <c r="AU138" s="196" t="s">
        <v>83</v>
      </c>
      <c r="AY138" s="14" t="s">
        <v>151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4" t="s">
        <v>81</v>
      </c>
      <c r="BK138" s="197">
        <f>ROUND(I138*H138,2)</f>
        <v>0</v>
      </c>
      <c r="BL138" s="14" t="s">
        <v>215</v>
      </c>
      <c r="BM138" s="196" t="s">
        <v>1581</v>
      </c>
    </row>
    <row r="139" spans="1:65" s="2" customFormat="1" ht="16.5" customHeight="1">
      <c r="A139" s="31"/>
      <c r="B139" s="32"/>
      <c r="C139" s="198" t="s">
        <v>219</v>
      </c>
      <c r="D139" s="198" t="s">
        <v>323</v>
      </c>
      <c r="E139" s="199" t="s">
        <v>1582</v>
      </c>
      <c r="F139" s="200" t="s">
        <v>1583</v>
      </c>
      <c r="G139" s="201" t="s">
        <v>460</v>
      </c>
      <c r="H139" s="202">
        <v>1</v>
      </c>
      <c r="I139" s="203"/>
      <c r="J139" s="204">
        <f>ROUND(I139*H139,2)</f>
        <v>0</v>
      </c>
      <c r="K139" s="205"/>
      <c r="L139" s="206"/>
      <c r="M139" s="207" t="s">
        <v>1</v>
      </c>
      <c r="N139" s="208" t="s">
        <v>38</v>
      </c>
      <c r="O139" s="68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198</v>
      </c>
      <c r="AT139" s="196" t="s">
        <v>323</v>
      </c>
      <c r="AU139" s="196" t="s">
        <v>83</v>
      </c>
      <c r="AY139" s="14" t="s">
        <v>151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4" t="s">
        <v>81</v>
      </c>
      <c r="BK139" s="197">
        <f>ROUND(I139*H139,2)</f>
        <v>0</v>
      </c>
      <c r="BL139" s="14" t="s">
        <v>215</v>
      </c>
      <c r="BM139" s="196" t="s">
        <v>1584</v>
      </c>
    </row>
    <row r="140" spans="1:65" s="2" customFormat="1" ht="16.5" customHeight="1">
      <c r="A140" s="31"/>
      <c r="B140" s="32"/>
      <c r="C140" s="198" t="s">
        <v>223</v>
      </c>
      <c r="D140" s="198" t="s">
        <v>323</v>
      </c>
      <c r="E140" s="199" t="s">
        <v>1585</v>
      </c>
      <c r="F140" s="200" t="s">
        <v>1586</v>
      </c>
      <c r="G140" s="201" t="s">
        <v>460</v>
      </c>
      <c r="H140" s="202">
        <v>1</v>
      </c>
      <c r="I140" s="203"/>
      <c r="J140" s="204">
        <f>ROUND(I140*H140,2)</f>
        <v>0</v>
      </c>
      <c r="K140" s="205"/>
      <c r="L140" s="206"/>
      <c r="M140" s="207" t="s">
        <v>1</v>
      </c>
      <c r="N140" s="208" t="s">
        <v>38</v>
      </c>
      <c r="O140" s="68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198</v>
      </c>
      <c r="AT140" s="196" t="s">
        <v>323</v>
      </c>
      <c r="AU140" s="196" t="s">
        <v>83</v>
      </c>
      <c r="AY140" s="14" t="s">
        <v>151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4" t="s">
        <v>81</v>
      </c>
      <c r="BK140" s="197">
        <f>ROUND(I140*H140,2)</f>
        <v>0</v>
      </c>
      <c r="BL140" s="14" t="s">
        <v>215</v>
      </c>
      <c r="BM140" s="196" t="s">
        <v>1587</v>
      </c>
    </row>
    <row r="141" spans="1:65" s="2" customFormat="1" ht="16.5" customHeight="1">
      <c r="A141" s="31"/>
      <c r="B141" s="32"/>
      <c r="C141" s="198" t="s">
        <v>227</v>
      </c>
      <c r="D141" s="198" t="s">
        <v>323</v>
      </c>
      <c r="E141" s="199" t="s">
        <v>1588</v>
      </c>
      <c r="F141" s="200" t="s">
        <v>1589</v>
      </c>
      <c r="G141" s="201" t="s">
        <v>287</v>
      </c>
      <c r="H141" s="202">
        <v>1</v>
      </c>
      <c r="I141" s="203"/>
      <c r="J141" s="204">
        <f>ROUND(I141*H141,2)</f>
        <v>0</v>
      </c>
      <c r="K141" s="205"/>
      <c r="L141" s="206"/>
      <c r="M141" s="214" t="s">
        <v>1</v>
      </c>
      <c r="N141" s="215" t="s">
        <v>38</v>
      </c>
      <c r="O141" s="211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198</v>
      </c>
      <c r="AT141" s="196" t="s">
        <v>323</v>
      </c>
      <c r="AU141" s="196" t="s">
        <v>83</v>
      </c>
      <c r="AY141" s="14" t="s">
        <v>151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4" t="s">
        <v>81</v>
      </c>
      <c r="BK141" s="197">
        <f>ROUND(I141*H141,2)</f>
        <v>0</v>
      </c>
      <c r="BL141" s="14" t="s">
        <v>215</v>
      </c>
      <c r="BM141" s="196" t="s">
        <v>1590</v>
      </c>
    </row>
    <row r="142" spans="1:65" s="2" customFormat="1" ht="6.9" customHeight="1">
      <c r="A142" s="31"/>
      <c r="B142" s="51"/>
      <c r="C142" s="52"/>
      <c r="D142" s="52"/>
      <c r="E142" s="52"/>
      <c r="F142" s="52"/>
      <c r="G142" s="52"/>
      <c r="H142" s="52"/>
      <c r="I142" s="52"/>
      <c r="J142" s="52"/>
      <c r="K142" s="52"/>
      <c r="L142" s="36"/>
      <c r="M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</sheetData>
  <sheetProtection algorithmName="SHA-512" hashValue="7vJ+AlYJru7CDS0ST+7UpPrFbyhQVIBe57Z34B/TLjgEw6YpDQwWo5UewxY1e4LujfX+dyiZuwhcA8wvY5LL2g==" saltValue="FQb9l7H7DaYrVhRxGbPEZpL6cCSCpbCjt7XbcBfGKxrbUgKARuSFbQn+qnlDfeAikMgStlag7JHdCcRw95GqXA==" spinCount="100000" sheet="1" objects="1" scenarios="1" formatColumns="0" formatRows="0" autoFilter="0"/>
  <autoFilter ref="C118:K14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4" t="s">
        <v>95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" customHeight="1">
      <c r="B4" s="17"/>
      <c r="D4" s="107" t="s">
        <v>96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7" t="str">
        <f>'Rekapitulace stavby'!K6</f>
        <v>Hasičská zbrojnice Štěpánovice-Dobrovolní hasiči, knihovna a ostatní (CÚ 2023)</v>
      </c>
      <c r="F7" s="258"/>
      <c r="G7" s="258"/>
      <c r="H7" s="258"/>
      <c r="L7" s="17"/>
    </row>
    <row r="8" spans="1:46" s="2" customFormat="1" ht="12" customHeight="1">
      <c r="A8" s="31"/>
      <c r="B8" s="36"/>
      <c r="C8" s="31"/>
      <c r="D8" s="109" t="s">
        <v>97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9" t="s">
        <v>1591</v>
      </c>
      <c r="F9" s="260"/>
      <c r="G9" s="260"/>
      <c r="H9" s="260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21. 5. 2023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1" t="str">
        <f>'Rekapitulace stavby'!E14</f>
        <v>Vyplň údaj</v>
      </c>
      <c r="F18" s="262"/>
      <c r="G18" s="262"/>
      <c r="H18" s="262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3" t="s">
        <v>1</v>
      </c>
      <c r="F27" s="263"/>
      <c r="G27" s="263"/>
      <c r="H27" s="263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37</v>
      </c>
      <c r="E33" s="109" t="s">
        <v>38</v>
      </c>
      <c r="F33" s="120">
        <f>ROUND((SUM(BE119:BE124)),  2)</f>
        <v>0</v>
      </c>
      <c r="G33" s="31"/>
      <c r="H33" s="31"/>
      <c r="I33" s="121">
        <v>0.21</v>
      </c>
      <c r="J33" s="120">
        <f>ROUND(((SUM(BE119:BE124))*I33),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39</v>
      </c>
      <c r="F34" s="120">
        <f>ROUND((SUM(BF119:BF124)),  2)</f>
        <v>0</v>
      </c>
      <c r="G34" s="31"/>
      <c r="H34" s="31"/>
      <c r="I34" s="121">
        <v>0.15</v>
      </c>
      <c r="J34" s="120">
        <f>ROUND(((SUM(BF119:BF124))*I34),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40</v>
      </c>
      <c r="F35" s="120">
        <f>ROUND((SUM(BG119:BG124)),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41</v>
      </c>
      <c r="F36" s="120">
        <f>ROUND((SUM(BH119:BH124)),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42</v>
      </c>
      <c r="F37" s="120">
        <f>ROUND((SUM(BI119:BI124)),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99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4" t="str">
        <f>E7</f>
        <v>Hasičská zbrojnice Štěpánovice-Dobrovolní hasiči, knihovna a ostatní (CÚ 2023)</v>
      </c>
      <c r="F85" s="265"/>
      <c r="G85" s="265"/>
      <c r="H85" s="26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6" t="str">
        <f>E9</f>
        <v>410005 - Ostatní a vedlejší náklady</v>
      </c>
      <c r="F87" s="266"/>
      <c r="G87" s="266"/>
      <c r="H87" s="266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21. 5. 2023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100</v>
      </c>
      <c r="D94" s="141"/>
      <c r="E94" s="141"/>
      <c r="F94" s="141"/>
      <c r="G94" s="141"/>
      <c r="H94" s="141"/>
      <c r="I94" s="141"/>
      <c r="J94" s="142" t="s">
        <v>101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102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103</v>
      </c>
    </row>
    <row r="97" spans="1:31" s="9" customFormat="1" ht="24.9" customHeight="1">
      <c r="B97" s="144"/>
      <c r="C97" s="145"/>
      <c r="D97" s="146" t="s">
        <v>104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95" customHeight="1">
      <c r="B98" s="150"/>
      <c r="C98" s="151"/>
      <c r="D98" s="152" t="s">
        <v>1592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95" customHeight="1">
      <c r="B99" s="150"/>
      <c r="C99" s="151"/>
      <c r="D99" s="152" t="s">
        <v>1593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" customHeight="1">
      <c r="A106" s="31"/>
      <c r="B106" s="32"/>
      <c r="C106" s="20" t="s">
        <v>137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64" t="str">
        <f>E7</f>
        <v>Hasičská zbrojnice Štěpánovice-Dobrovolní hasiči, knihovna a ostatní (CÚ 2023)</v>
      </c>
      <c r="F109" s="265"/>
      <c r="G109" s="265"/>
      <c r="H109" s="265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6" t="str">
        <f>E9</f>
        <v>410005 - Ostatní a vedlejší náklady</v>
      </c>
      <c r="F111" s="266"/>
      <c r="G111" s="266"/>
      <c r="H111" s="266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21. 5. 2023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138</v>
      </c>
      <c r="D118" s="159" t="s">
        <v>58</v>
      </c>
      <c r="E118" s="159" t="s">
        <v>54</v>
      </c>
      <c r="F118" s="159" t="s">
        <v>55</v>
      </c>
      <c r="G118" s="159" t="s">
        <v>139</v>
      </c>
      <c r="H118" s="159" t="s">
        <v>140</v>
      </c>
      <c r="I118" s="159" t="s">
        <v>141</v>
      </c>
      <c r="J118" s="160" t="s">
        <v>101</v>
      </c>
      <c r="K118" s="161" t="s">
        <v>142</v>
      </c>
      <c r="L118" s="162"/>
      <c r="M118" s="72" t="s">
        <v>1</v>
      </c>
      <c r="N118" s="73" t="s">
        <v>37</v>
      </c>
      <c r="O118" s="73" t="s">
        <v>143</v>
      </c>
      <c r="P118" s="73" t="s">
        <v>144</v>
      </c>
      <c r="Q118" s="73" t="s">
        <v>145</v>
      </c>
      <c r="R118" s="73" t="s">
        <v>146</v>
      </c>
      <c r="S118" s="73" t="s">
        <v>147</v>
      </c>
      <c r="T118" s="74" t="s">
        <v>148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8" customHeight="1">
      <c r="A119" s="31"/>
      <c r="B119" s="32"/>
      <c r="C119" s="79" t="s">
        <v>149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</f>
        <v>0</v>
      </c>
      <c r="Q119" s="76"/>
      <c r="R119" s="165">
        <f>R120</f>
        <v>0</v>
      </c>
      <c r="S119" s="76"/>
      <c r="T119" s="166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103</v>
      </c>
      <c r="BK119" s="167">
        <f>BK120</f>
        <v>0</v>
      </c>
    </row>
    <row r="120" spans="1:65" s="12" customFormat="1" ht="25.95" customHeight="1">
      <c r="B120" s="168"/>
      <c r="C120" s="169"/>
      <c r="D120" s="170" t="s">
        <v>72</v>
      </c>
      <c r="E120" s="171" t="s">
        <v>150</v>
      </c>
      <c r="F120" s="171" t="s">
        <v>150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P121+P123</f>
        <v>0</v>
      </c>
      <c r="Q120" s="176"/>
      <c r="R120" s="177">
        <f>R121+R123</f>
        <v>0</v>
      </c>
      <c r="S120" s="176"/>
      <c r="T120" s="178">
        <f>T121+T123</f>
        <v>0</v>
      </c>
      <c r="AR120" s="179" t="s">
        <v>81</v>
      </c>
      <c r="AT120" s="180" t="s">
        <v>72</v>
      </c>
      <c r="AU120" s="180" t="s">
        <v>73</v>
      </c>
      <c r="AY120" s="179" t="s">
        <v>151</v>
      </c>
      <c r="BK120" s="181">
        <f>BK121+BK123</f>
        <v>0</v>
      </c>
    </row>
    <row r="121" spans="1:65" s="12" customFormat="1" ht="22.8" customHeight="1">
      <c r="B121" s="168"/>
      <c r="C121" s="169"/>
      <c r="D121" s="170" t="s">
        <v>72</v>
      </c>
      <c r="E121" s="182" t="s">
        <v>1594</v>
      </c>
      <c r="F121" s="182" t="s">
        <v>1595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P122</f>
        <v>0</v>
      </c>
      <c r="Q121" s="176"/>
      <c r="R121" s="177">
        <f>R122</f>
        <v>0</v>
      </c>
      <c r="S121" s="176"/>
      <c r="T121" s="178">
        <f>T122</f>
        <v>0</v>
      </c>
      <c r="AR121" s="179" t="s">
        <v>169</v>
      </c>
      <c r="AT121" s="180" t="s">
        <v>72</v>
      </c>
      <c r="AU121" s="180" t="s">
        <v>81</v>
      </c>
      <c r="AY121" s="179" t="s">
        <v>151</v>
      </c>
      <c r="BK121" s="181">
        <f>BK122</f>
        <v>0</v>
      </c>
    </row>
    <row r="122" spans="1:65" s="2" customFormat="1" ht="16.5" customHeight="1">
      <c r="A122" s="31"/>
      <c r="B122" s="32"/>
      <c r="C122" s="184" t="s">
        <v>81</v>
      </c>
      <c r="D122" s="184" t="s">
        <v>153</v>
      </c>
      <c r="E122" s="185" t="s">
        <v>1596</v>
      </c>
      <c r="F122" s="186" t="s">
        <v>1595</v>
      </c>
      <c r="G122" s="187" t="s">
        <v>460</v>
      </c>
      <c r="H122" s="188">
        <v>1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157</v>
      </c>
      <c r="AT122" s="196" t="s">
        <v>153</v>
      </c>
      <c r="AU122" s="196" t="s">
        <v>83</v>
      </c>
      <c r="AY122" s="14" t="s">
        <v>151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157</v>
      </c>
      <c r="BM122" s="196" t="s">
        <v>83</v>
      </c>
    </row>
    <row r="123" spans="1:65" s="12" customFormat="1" ht="22.8" customHeight="1">
      <c r="B123" s="168"/>
      <c r="C123" s="169"/>
      <c r="D123" s="170" t="s">
        <v>72</v>
      </c>
      <c r="E123" s="182" t="s">
        <v>1597</v>
      </c>
      <c r="F123" s="182" t="s">
        <v>1598</v>
      </c>
      <c r="G123" s="169"/>
      <c r="H123" s="169"/>
      <c r="I123" s="172"/>
      <c r="J123" s="183">
        <f>BK123</f>
        <v>0</v>
      </c>
      <c r="K123" s="169"/>
      <c r="L123" s="174"/>
      <c r="M123" s="175"/>
      <c r="N123" s="176"/>
      <c r="O123" s="176"/>
      <c r="P123" s="177">
        <f>P124</f>
        <v>0</v>
      </c>
      <c r="Q123" s="176"/>
      <c r="R123" s="177">
        <f>R124</f>
        <v>0</v>
      </c>
      <c r="S123" s="176"/>
      <c r="T123" s="178">
        <f>T124</f>
        <v>0</v>
      </c>
      <c r="AR123" s="179" t="s">
        <v>169</v>
      </c>
      <c r="AT123" s="180" t="s">
        <v>72</v>
      </c>
      <c r="AU123" s="180" t="s">
        <v>81</v>
      </c>
      <c r="AY123" s="179" t="s">
        <v>151</v>
      </c>
      <c r="BK123" s="181">
        <f>BK124</f>
        <v>0</v>
      </c>
    </row>
    <row r="124" spans="1:65" s="2" customFormat="1" ht="16.5" customHeight="1">
      <c r="A124" s="31"/>
      <c r="B124" s="32"/>
      <c r="C124" s="184" t="s">
        <v>83</v>
      </c>
      <c r="D124" s="184" t="s">
        <v>153</v>
      </c>
      <c r="E124" s="185" t="s">
        <v>1599</v>
      </c>
      <c r="F124" s="186" t="s">
        <v>1600</v>
      </c>
      <c r="G124" s="187" t="s">
        <v>460</v>
      </c>
      <c r="H124" s="188">
        <v>1</v>
      </c>
      <c r="I124" s="189"/>
      <c r="J124" s="190">
        <f>ROUND(I124*H124,2)</f>
        <v>0</v>
      </c>
      <c r="K124" s="191"/>
      <c r="L124" s="36"/>
      <c r="M124" s="209" t="s">
        <v>1</v>
      </c>
      <c r="N124" s="210" t="s">
        <v>38</v>
      </c>
      <c r="O124" s="21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157</v>
      </c>
      <c r="AT124" s="196" t="s">
        <v>153</v>
      </c>
      <c r="AU124" s="196" t="s">
        <v>83</v>
      </c>
      <c r="AY124" s="14" t="s">
        <v>151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81</v>
      </c>
      <c r="BK124" s="197">
        <f>ROUND(I124*H124,2)</f>
        <v>0</v>
      </c>
      <c r="BL124" s="14" t="s">
        <v>157</v>
      </c>
      <c r="BM124" s="196" t="s">
        <v>157</v>
      </c>
    </row>
    <row r="125" spans="1:65" s="2" customFormat="1" ht="6.9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m+FEZ+hMu1PyYC3GbUb/+2Wtc/vpT+Ir/reCuA6i4BM5ZNLEsch8YcKCqxSMGpXm72Qo02aSysfFuhRtLjGQdw==" saltValue="YH/EVi3J9WhU15w9LcoZ22dZTa80zMmDCcWb9ZadD0ted8V/aUksUnvu7q8M9ht9kRZUPMGl1FlAPQberArSjw==" spinCount="100000" sheet="1" objects="1" scenarios="1" formatColumns="0" formatRows="0" autoFilter="0"/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</vt:i4>
      </vt:variant>
    </vt:vector>
  </HeadingPairs>
  <TitlesOfParts>
    <vt:vector size="18" baseType="lpstr">
      <vt:lpstr>Rekapitulace stavby</vt:lpstr>
      <vt:lpstr>410001 - Hasičská zbrojnice</vt:lpstr>
      <vt:lpstr>410002 - Parkoviště a ven...</vt:lpstr>
      <vt:lpstr>410003 - Demolice</vt:lpstr>
      <vt:lpstr>410004 - Přeložka plynovo...</vt:lpstr>
      <vt:lpstr>410005 - Ostatní a vedlej...</vt:lpstr>
      <vt:lpstr>'410001 - Hasičská zbrojnice'!Print_Area</vt:lpstr>
      <vt:lpstr>'410002 - Parkoviště a ven...'!Print_Area</vt:lpstr>
      <vt:lpstr>'410003 - Demolice'!Print_Area</vt:lpstr>
      <vt:lpstr>'410004 - Přeložka plynovo...'!Print_Area</vt:lpstr>
      <vt:lpstr>'410005 - Ostatní a vedlej...'!Print_Area</vt:lpstr>
      <vt:lpstr>'Rekapitulace stavby'!Print_Area</vt:lpstr>
      <vt:lpstr>'410001 - Hasičská zbrojnice'!Print_Titles</vt:lpstr>
      <vt:lpstr>'410002 - Parkoviště a ven...'!Print_Titles</vt:lpstr>
      <vt:lpstr>'410003 - Demolice'!Print_Titles</vt:lpstr>
      <vt:lpstr>'410004 - Přeložka plynovo...'!Print_Titles</vt:lpstr>
      <vt:lpstr>'410005 - Ostatní a vedlej...'!Print_Titles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marek</cp:lastModifiedBy>
  <dcterms:created xsi:type="dcterms:W3CDTF">2023-09-12T06:35:54Z</dcterms:created>
  <dcterms:modified xsi:type="dcterms:W3CDTF">2023-09-12T06:40:12Z</dcterms:modified>
</cp:coreProperties>
</file>